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QUY DAT TU NGHIA 2026\KÈ CHỢ CHÙA\PHƯƠNG ÁN ĐỢT 4\pa du kien\"/>
    </mc:Choice>
  </mc:AlternateContent>
  <bookViews>
    <workbookView xWindow="0" yWindow="0" windowWidth="14910" windowHeight="9285" activeTab="2"/>
  </bookViews>
  <sheets>
    <sheet name="Biểu 06" sheetId="1" r:id="rId1"/>
    <sheet name="Biểu 10" sheetId="2" r:id="rId2"/>
    <sheet name="Biểu 11" sheetId="6" r:id="rId3"/>
    <sheet name="Biểu 12" sheetId="3" r:id="rId4"/>
    <sheet name="Biểu 13" sheetId="4" r:id="rId5"/>
    <sheet name="Biểu 14" sheetId="5" r:id="rId6"/>
  </sheets>
  <externalReferences>
    <externalReference r:id="rId7"/>
    <externalReference r:id="rId8"/>
  </externalReferences>
  <definedNames>
    <definedName name="_xlnm._FilterDatabase" localSheetId="0" hidden="1">'Biểu 06'!$A$11:$U$18</definedName>
    <definedName name="_xlnm._FilterDatabase" localSheetId="1" hidden="1">'Biểu 10'!$A$8:$X$8</definedName>
    <definedName name="_xlnm._FilterDatabase" localSheetId="4" hidden="1">'Biểu 13'!$A$7:$T$14</definedName>
    <definedName name="_xlnm.Print_Area" localSheetId="0">'Biểu 06'!$A$1:$U$19</definedName>
    <definedName name="_xlnm.Print_Area" localSheetId="1">'Biểu 10'!$A$1:$V$28</definedName>
    <definedName name="_xlnm.Print_Area" localSheetId="2">'Biểu 11'!$A$1:$O$27</definedName>
    <definedName name="_xlnm.Print_Area" localSheetId="3">'Biểu 12'!$A$1:$O$66</definedName>
    <definedName name="_xlnm.Print_Area" localSheetId="4">'Biểu 13'!$A$1:$P$14</definedName>
    <definedName name="_xlnm.Print_Area" localSheetId="5">'Biểu 14'!$A$1:$J$16</definedName>
    <definedName name="_xlnm.Print_Titles" localSheetId="0">'Biểu 06'!$6:$11</definedName>
    <definedName name="_xlnm.Print_Titles" localSheetId="1">'Biểu 10'!$5:$7</definedName>
    <definedName name="_xlnm.Print_Titles" localSheetId="2">'Biểu 11'!$5:$5</definedName>
    <definedName name="_xlnm.Print_Titles" localSheetId="3">'Biểu 12'!$4:$6</definedName>
    <definedName name="_xlnm.Print_Titles" localSheetId="4">'Biểu 13'!$4:$6</definedName>
    <definedName name="_xlnm.Print_Titles" localSheetId="5">'Biểu 14'!$5:$8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3" i="6" l="1"/>
  <c r="N13" i="6"/>
  <c r="N25" i="6"/>
  <c r="O14" i="4" l="1"/>
  <c r="O13" i="4"/>
  <c r="N13" i="4"/>
  <c r="O11" i="4"/>
  <c r="N11" i="4"/>
  <c r="G18" i="1"/>
  <c r="F18" i="1"/>
  <c r="J22" i="2" l="1"/>
  <c r="I13" i="5" l="1"/>
  <c r="C10" i="5" l="1"/>
  <c r="C11" i="5"/>
  <c r="C12" i="5"/>
  <c r="C13" i="5"/>
  <c r="C14" i="5"/>
  <c r="C9" i="5"/>
  <c r="N14" i="6"/>
  <c r="J59" i="3"/>
  <c r="M59" i="3" s="1"/>
  <c r="J60" i="3"/>
  <c r="M60" i="3" s="1"/>
  <c r="J61" i="3"/>
  <c r="M61" i="3" s="1"/>
  <c r="J62" i="3"/>
  <c r="M62" i="3" s="1"/>
  <c r="J63" i="3"/>
  <c r="M63" i="3" s="1"/>
  <c r="J64" i="3"/>
  <c r="M64" i="3" s="1"/>
  <c r="J58" i="3"/>
  <c r="M58" i="3" s="1"/>
  <c r="B57" i="3"/>
  <c r="M57" i="3" l="1"/>
  <c r="N57" i="3" s="1"/>
  <c r="H14" i="5" s="1"/>
  <c r="J46" i="3"/>
  <c r="M46" i="3" s="1"/>
  <c r="J47" i="3"/>
  <c r="M47" i="3" s="1"/>
  <c r="J48" i="3"/>
  <c r="M48" i="3" s="1"/>
  <c r="J49" i="3"/>
  <c r="M49" i="3" s="1"/>
  <c r="J50" i="3"/>
  <c r="M50" i="3" s="1"/>
  <c r="J51" i="3"/>
  <c r="M51" i="3" s="1"/>
  <c r="J52" i="3"/>
  <c r="M52" i="3" s="1"/>
  <c r="J54" i="3"/>
  <c r="M54" i="3" s="1"/>
  <c r="J55" i="3"/>
  <c r="M55" i="3" s="1"/>
  <c r="J56" i="3"/>
  <c r="M56" i="3" s="1"/>
  <c r="J45" i="3"/>
  <c r="M45" i="3" s="1"/>
  <c r="E53" i="3"/>
  <c r="J53" i="3" s="1"/>
  <c r="M53" i="3" s="1"/>
  <c r="C56" i="3"/>
  <c r="C55" i="3"/>
  <c r="C54" i="3"/>
  <c r="C53" i="3"/>
  <c r="C52" i="3"/>
  <c r="C51" i="3"/>
  <c r="C50" i="3"/>
  <c r="C49" i="3"/>
  <c r="C48" i="3"/>
  <c r="C47" i="3"/>
  <c r="C46" i="3"/>
  <c r="C45" i="3"/>
  <c r="B44" i="3"/>
  <c r="N42" i="3"/>
  <c r="H12" i="5" s="1"/>
  <c r="B42" i="3"/>
  <c r="J35" i="3"/>
  <c r="M35" i="3" s="1"/>
  <c r="J36" i="3"/>
  <c r="M36" i="3" s="1"/>
  <c r="J37" i="3"/>
  <c r="M37" i="3" s="1"/>
  <c r="J38" i="3"/>
  <c r="M38" i="3" s="1"/>
  <c r="J39" i="3"/>
  <c r="M39" i="3" s="1"/>
  <c r="J40" i="3"/>
  <c r="M40" i="3" s="1"/>
  <c r="J41" i="3"/>
  <c r="M41" i="3" s="1"/>
  <c r="J34" i="3"/>
  <c r="M34" i="3" s="1"/>
  <c r="G33" i="3"/>
  <c r="F33" i="3"/>
  <c r="C41" i="3"/>
  <c r="C40" i="3"/>
  <c r="C39" i="3"/>
  <c r="C38" i="3"/>
  <c r="C37" i="3"/>
  <c r="C36" i="3"/>
  <c r="C35" i="3"/>
  <c r="C34" i="3"/>
  <c r="M33" i="3" l="1"/>
  <c r="N33" i="3" s="1"/>
  <c r="H11" i="5" s="1"/>
  <c r="M44" i="3"/>
  <c r="N44" i="3" s="1"/>
  <c r="H13" i="5" s="1"/>
  <c r="B33" i="3" l="1"/>
  <c r="B24" i="3"/>
  <c r="T15" i="1" l="1"/>
  <c r="I12" i="5"/>
  <c r="N9" i="4"/>
  <c r="N10" i="4" s="1"/>
  <c r="O10" i="4" s="1"/>
  <c r="I11" i="5" s="1"/>
  <c r="A9" i="4"/>
  <c r="A10" i="4"/>
  <c r="A11" i="4"/>
  <c r="A12" i="4"/>
  <c r="A13" i="4"/>
  <c r="B9" i="4"/>
  <c r="B10" i="4"/>
  <c r="B11" i="4"/>
  <c r="B12" i="4"/>
  <c r="B13" i="4"/>
  <c r="B8" i="4"/>
  <c r="A8" i="4"/>
  <c r="F23" i="6" l="1"/>
  <c r="D23" i="6"/>
  <c r="C23" i="6"/>
  <c r="B22" i="6"/>
  <c r="D20" i="6"/>
  <c r="C20" i="6"/>
  <c r="B16" i="6"/>
  <c r="B19" i="6"/>
  <c r="F20" i="6"/>
  <c r="F14" i="6"/>
  <c r="C14" i="6"/>
  <c r="B13" i="6"/>
  <c r="F11" i="6"/>
  <c r="D11" i="6"/>
  <c r="C11" i="6"/>
  <c r="B10" i="6"/>
  <c r="F8" i="6"/>
  <c r="D8" i="6"/>
  <c r="C8" i="6"/>
  <c r="B7" i="6"/>
  <c r="K25" i="2"/>
  <c r="D25" i="2"/>
  <c r="E25" i="2"/>
  <c r="F25" i="2"/>
  <c r="F24" i="2" s="1"/>
  <c r="G25" i="2"/>
  <c r="I25" i="2" s="1"/>
  <c r="C25" i="2"/>
  <c r="B24" i="2"/>
  <c r="J25" i="2"/>
  <c r="L24" i="2"/>
  <c r="K22" i="2"/>
  <c r="D22" i="2"/>
  <c r="E22" i="2"/>
  <c r="F22" i="2"/>
  <c r="G22" i="2"/>
  <c r="I22" i="2" s="1"/>
  <c r="C22" i="2"/>
  <c r="B21" i="2"/>
  <c r="F21" i="2"/>
  <c r="L21" i="2"/>
  <c r="B18" i="2"/>
  <c r="L18" i="2"/>
  <c r="K16" i="2"/>
  <c r="J16" i="2"/>
  <c r="B15" i="2"/>
  <c r="J13" i="2"/>
  <c r="D16" i="2"/>
  <c r="C16" i="2"/>
  <c r="L15" i="2"/>
  <c r="K13" i="2"/>
  <c r="D13" i="2"/>
  <c r="E13" i="2"/>
  <c r="F13" i="2"/>
  <c r="G13" i="2"/>
  <c r="C13" i="2"/>
  <c r="B12" i="2"/>
  <c r="K10" i="2"/>
  <c r="J10" i="2"/>
  <c r="F10" i="2"/>
  <c r="G10" i="2"/>
  <c r="I10" i="2" s="1"/>
  <c r="E10" i="2"/>
  <c r="D10" i="2"/>
  <c r="C10" i="2"/>
  <c r="I14" i="5" l="1"/>
  <c r="I24" i="2"/>
  <c r="M25" i="2"/>
  <c r="P25" i="2" s="1"/>
  <c r="G24" i="2"/>
  <c r="M22" i="2"/>
  <c r="I21" i="2"/>
  <c r="G21" i="2"/>
  <c r="M21" i="2"/>
  <c r="H17" i="1"/>
  <c r="J17" i="1"/>
  <c r="L17" i="1" s="1"/>
  <c r="Q22" i="2" l="1"/>
  <c r="U22" i="2" s="1"/>
  <c r="U21" i="2" s="1"/>
  <c r="F13" i="5" s="1"/>
  <c r="P22" i="2"/>
  <c r="P21" i="2"/>
  <c r="E13" i="5" s="1"/>
  <c r="D14" i="5"/>
  <c r="E23" i="6"/>
  <c r="Q25" i="2"/>
  <c r="P24" i="2"/>
  <c r="E14" i="5" s="1"/>
  <c r="M24" i="2"/>
  <c r="O17" i="1"/>
  <c r="P17" i="1" s="1"/>
  <c r="N17" i="1"/>
  <c r="J13" i="5" l="1"/>
  <c r="V21" i="2"/>
  <c r="U25" i="2"/>
  <c r="U24" i="2" s="1"/>
  <c r="F14" i="5" l="1"/>
  <c r="J14" i="5" s="1"/>
  <c r="V24" i="2"/>
  <c r="O16" i="1"/>
  <c r="P16" i="1" s="1"/>
  <c r="J16" i="1"/>
  <c r="L16" i="1" s="1"/>
  <c r="H16" i="1"/>
  <c r="K19" i="2"/>
  <c r="I15" i="1"/>
  <c r="J19" i="2" s="1"/>
  <c r="G15" i="1"/>
  <c r="F15" i="1"/>
  <c r="F19" i="2" s="1"/>
  <c r="F18" i="2" s="1"/>
  <c r="E15" i="1"/>
  <c r="D15" i="1"/>
  <c r="C15" i="1"/>
  <c r="G14" i="1"/>
  <c r="F14" i="1"/>
  <c r="F16" i="2" s="1"/>
  <c r="F15" i="2" s="1"/>
  <c r="E14" i="1"/>
  <c r="J15" i="1" l="1"/>
  <c r="L15" i="1" s="1"/>
  <c r="G19" i="2"/>
  <c r="G42" i="3"/>
  <c r="C17" i="6"/>
  <c r="C19" i="2"/>
  <c r="H33" i="3"/>
  <c r="D14" i="6"/>
  <c r="E16" i="2"/>
  <c r="H42" i="3"/>
  <c r="E19" i="2"/>
  <c r="D17" i="6"/>
  <c r="D13" i="5"/>
  <c r="E20" i="6"/>
  <c r="F42" i="3"/>
  <c r="D19" i="2"/>
  <c r="J14" i="1"/>
  <c r="L14" i="1" s="1"/>
  <c r="G16" i="2"/>
  <c r="H14" i="1"/>
  <c r="H15" i="1"/>
  <c r="H13" i="1"/>
  <c r="D11" i="5" l="1"/>
  <c r="E14" i="6"/>
  <c r="N14" i="1"/>
  <c r="I19" i="2"/>
  <c r="G18" i="2"/>
  <c r="G15" i="2"/>
  <c r="I16" i="2"/>
  <c r="N15" i="1"/>
  <c r="O15" i="1" s="1"/>
  <c r="Q15" i="1" s="1"/>
  <c r="D12" i="5"/>
  <c r="E17" i="6"/>
  <c r="I18" i="2" l="1"/>
  <c r="M19" i="2"/>
  <c r="I15" i="2"/>
  <c r="M16" i="2"/>
  <c r="O14" i="1"/>
  <c r="Q14" i="1"/>
  <c r="O25" i="6"/>
  <c r="H27" i="2"/>
  <c r="M15" i="2" l="1"/>
  <c r="Q16" i="2"/>
  <c r="P16" i="2"/>
  <c r="P15" i="2" s="1"/>
  <c r="M18" i="2"/>
  <c r="P19" i="2"/>
  <c r="P18" i="2" s="1"/>
  <c r="Q19" i="2"/>
  <c r="E11" i="5" l="1"/>
  <c r="U19" i="2"/>
  <c r="U18" i="2" s="1"/>
  <c r="U16" i="2"/>
  <c r="U15" i="2" s="1"/>
  <c r="E12" i="5"/>
  <c r="O9" i="4"/>
  <c r="I10" i="5" s="1"/>
  <c r="O8" i="4"/>
  <c r="J23" i="3"/>
  <c r="M23" i="3" s="1"/>
  <c r="J22" i="3"/>
  <c r="M22" i="3" s="1"/>
  <c r="I22" i="3"/>
  <c r="I21" i="3"/>
  <c r="J21" i="3"/>
  <c r="M21" i="3" s="1"/>
  <c r="I20" i="3"/>
  <c r="J20" i="3"/>
  <c r="M20" i="3" s="1"/>
  <c r="I19" i="3"/>
  <c r="J19" i="3"/>
  <c r="M19" i="3" s="1"/>
  <c r="J18" i="3"/>
  <c r="M18" i="3" s="1"/>
  <c r="J17" i="3"/>
  <c r="M17" i="3" s="1"/>
  <c r="I17" i="3"/>
  <c r="J16" i="3"/>
  <c r="M16" i="3" s="1"/>
  <c r="J15" i="3"/>
  <c r="M15" i="3" s="1"/>
  <c r="J14" i="3"/>
  <c r="M14" i="3" s="1"/>
  <c r="J13" i="3"/>
  <c r="M13" i="3" s="1"/>
  <c r="J12" i="3"/>
  <c r="M12" i="3" s="1"/>
  <c r="J11" i="3"/>
  <c r="M11" i="3" s="1"/>
  <c r="J10" i="3"/>
  <c r="M10" i="3" s="1"/>
  <c r="J9" i="3"/>
  <c r="M9" i="3" s="1"/>
  <c r="I9" i="5" l="1"/>
  <c r="I15" i="5" s="1"/>
  <c r="F11" i="5"/>
  <c r="J11" i="5" s="1"/>
  <c r="V15" i="2"/>
  <c r="F12" i="5"/>
  <c r="J12" i="5" s="1"/>
  <c r="V18" i="2"/>
  <c r="M8" i="3"/>
  <c r="N8" i="3" s="1"/>
  <c r="H9" i="5" l="1"/>
  <c r="J32" i="3" l="1"/>
  <c r="M32" i="3" s="1"/>
  <c r="J31" i="3"/>
  <c r="M31" i="3" s="1"/>
  <c r="J30" i="3"/>
  <c r="M30" i="3" s="1"/>
  <c r="J29" i="3"/>
  <c r="M29" i="3" s="1"/>
  <c r="J28" i="3"/>
  <c r="M28" i="3" s="1"/>
  <c r="J27" i="3"/>
  <c r="M27" i="3" s="1"/>
  <c r="J26" i="3"/>
  <c r="M26" i="3" s="1"/>
  <c r="J25" i="3"/>
  <c r="M25" i="3" s="1"/>
  <c r="M24" i="3" l="1"/>
  <c r="N24" i="3" l="1"/>
  <c r="H10" i="5" l="1"/>
  <c r="H15" i="5" s="1"/>
  <c r="N65" i="3"/>
  <c r="I9" i="2"/>
  <c r="F9" i="2"/>
  <c r="F27" i="2" s="1"/>
  <c r="G9" i="2"/>
  <c r="B9" i="2"/>
  <c r="I13" i="2"/>
  <c r="L12" i="2"/>
  <c r="L27" i="2" s="1"/>
  <c r="F12" i="2"/>
  <c r="M13" i="2" l="1"/>
  <c r="P13" i="2" s="1"/>
  <c r="P12" i="2" s="1"/>
  <c r="I12" i="2"/>
  <c r="I27" i="2" s="1"/>
  <c r="G12" i="2"/>
  <c r="G27" i="2" s="1"/>
  <c r="Q13" i="2" l="1"/>
  <c r="M12" i="2"/>
  <c r="E10" i="5" l="1"/>
  <c r="U13" i="2"/>
  <c r="U12" i="2" s="1"/>
  <c r="F10" i="5" s="1"/>
  <c r="J10" i="5" l="1"/>
  <c r="V12" i="2"/>
  <c r="J13" i="1"/>
  <c r="N13" i="1" s="1"/>
  <c r="O13" i="1" s="1"/>
  <c r="J12" i="1"/>
  <c r="J18" i="1" s="1"/>
  <c r="N12" i="1" l="1"/>
  <c r="L13" i="1"/>
  <c r="L12" i="1"/>
  <c r="L18" i="1" s="1"/>
  <c r="M10" i="2" l="1"/>
  <c r="P10" i="2" s="1"/>
  <c r="P9" i="2" s="1"/>
  <c r="P27" i="2" s="1"/>
  <c r="N18" i="1"/>
  <c r="D9" i="5"/>
  <c r="E8" i="6"/>
  <c r="E25" i="6" s="1"/>
  <c r="D10" i="5"/>
  <c r="E11" i="6"/>
  <c r="Q10" i="2"/>
  <c r="Q27" i="2" s="1"/>
  <c r="O12" i="1"/>
  <c r="O18" i="1" s="1"/>
  <c r="M9" i="2" l="1"/>
  <c r="M27" i="2" s="1"/>
  <c r="D15" i="5"/>
  <c r="U10" i="2"/>
  <c r="U9" i="2" s="1"/>
  <c r="U27" i="2" s="1"/>
  <c r="E9" i="5"/>
  <c r="E15" i="5" l="1"/>
  <c r="F9" i="5"/>
  <c r="F15" i="5" s="1"/>
  <c r="V9" i="2"/>
  <c r="V27" i="2" s="1"/>
  <c r="J9" i="5" l="1"/>
  <c r="K15" i="5" s="1"/>
  <c r="J15" i="5"/>
  <c r="N18" i="5" s="1"/>
  <c r="Q13" i="1"/>
  <c r="Q18" i="1" s="1"/>
  <c r="P12" i="1"/>
  <c r="P18" i="1" s="1"/>
  <c r="H12" i="1"/>
  <c r="H18" i="1" s="1"/>
</calcChain>
</file>

<file path=xl/sharedStrings.xml><?xml version="1.0" encoding="utf-8"?>
<sst xmlns="http://schemas.openxmlformats.org/spreadsheetml/2006/main" count="370" uniqueCount="173">
  <si>
    <t>CỘNG HÒA XÃ HỘI CHỦ NGHĨA VIỆT NAM
Độc lập - Tự do - Hạnh Phúc</t>
  </si>
  <si>
    <t>Biểu số: 06</t>
  </si>
  <si>
    <t>Số thư tự</t>
  </si>
  <si>
    <t>Chủ sử dụng</t>
  </si>
  <si>
    <t>Thông tin, số liệu bản đồ hiện trạng</t>
  </si>
  <si>
    <t>Ghi chú</t>
  </si>
  <si>
    <t>Tờ bản đồ GPMB</t>
  </si>
  <si>
    <t>Tờ bản đồ địa chính</t>
  </si>
  <si>
    <t>Số thửa</t>
  </si>
  <si>
    <t>Diện tích (m²)</t>
  </si>
  <si>
    <t xml:space="preserve">Loại đất </t>
  </si>
  <si>
    <t>Diện tích thu hồi (m²)</t>
  </si>
  <si>
    <t>Diện tích bồi thường, hỗ trợ (m²)</t>
  </si>
  <si>
    <t>Diện tích đất không bồi thường, hỗ trợ (m²)</t>
  </si>
  <si>
    <t>Vị trí; khu vực</t>
  </si>
  <si>
    <t xml:space="preserve">Diện tích đo vẽ </t>
  </si>
  <si>
    <t xml:space="preserve">Diện tích quy hoạch </t>
  </si>
  <si>
    <t xml:space="preserve">Diện tích còn lại </t>
  </si>
  <si>
    <t>Trong quy hoạch</t>
  </si>
  <si>
    <t>Ngoài quy hoạch</t>
  </si>
  <si>
    <t>Tổng cộng</t>
  </si>
  <si>
    <t>Bồi thường về đất</t>
  </si>
  <si>
    <t>Hỗ trợ về đất</t>
  </si>
  <si>
    <t>Đất ở</t>
  </si>
  <si>
    <t>Đất nông nghiệp</t>
  </si>
  <si>
    <t>Hỗ trợ chuyển đổi nghề và tìm kiếm việc làm</t>
  </si>
  <si>
    <t>Hỗ trợ bằng 50% giá đất ở</t>
  </si>
  <si>
    <t>8=6-7</t>
  </si>
  <si>
    <t>12=10+11</t>
  </si>
  <si>
    <t>15=13+14</t>
  </si>
  <si>
    <t>Tổng cộng:</t>
  </si>
  <si>
    <r>
      <t xml:space="preserve">Thông tin, số liệu theo kiểm kê thực tế được UBND </t>
    </r>
    <r>
      <rPr>
        <b/>
        <sz val="14"/>
        <color indexed="10"/>
        <rFont val="Times New Roman"/>
        <family val="1"/>
      </rPr>
      <t>xã Nghĩa Hành</t>
    </r>
    <r>
      <rPr>
        <b/>
        <sz val="14"/>
        <rFont val="Times New Roman"/>
        <family val="1"/>
      </rPr>
      <t xml:space="preserve"> xác nhận</t>
    </r>
  </si>
  <si>
    <t>ODT+HNK</t>
  </si>
  <si>
    <t>Người lập</t>
  </si>
  <si>
    <t>Người Kiểm tra</t>
  </si>
  <si>
    <t>KT GIÁM ĐỐC</t>
  </si>
  <si>
    <t>PHÓ GIÁM ĐỐC</t>
  </si>
  <si>
    <t>Lê Thị Lệ</t>
  </si>
  <si>
    <t>Ngô Thanh Thuyền</t>
  </si>
  <si>
    <t>Đinh Văn Ninh</t>
  </si>
  <si>
    <r>
      <rPr>
        <b/>
        <sz val="14"/>
        <rFont val="Times New Roman"/>
        <family val="1"/>
      </rPr>
      <t xml:space="preserve">Ông Nguyễn Hoàng 
</t>
    </r>
    <r>
      <rPr>
        <i/>
        <sz val="14"/>
        <rFont val="Times New Roman"/>
        <family val="1"/>
      </rPr>
      <t>(Sinh năm: 1956; CCCD số: 051056004228)</t>
    </r>
  </si>
  <si>
    <t>Biểu số: 10</t>
  </si>
  <si>
    <t>Số thứ tự</t>
  </si>
  <si>
    <t xml:space="preserve">Họ và tên </t>
  </si>
  <si>
    <t>Diện tích thửa (m²)</t>
  </si>
  <si>
    <t>Diện tích thu hồi, bồi thường, hỗ trợ (m²)</t>
  </si>
  <si>
    <t>Loại đất</t>
  </si>
  <si>
    <t>Tổng chi phí bồi thường, hỗ trợ (đồng)</t>
  </si>
  <si>
    <t>Tỷ lệ bồi thường (%)</t>
  </si>
  <si>
    <t>Đơn giá (đồng)</t>
  </si>
  <si>
    <t>Thành tiền (đồng)</t>
  </si>
  <si>
    <t>Đơn giá theo bản giá đất (đồng)</t>
  </si>
  <si>
    <t>Mức hỗ trợ (05 lần giá đất nông nghiệp)</t>
  </si>
  <si>
    <t>Đất ODT</t>
  </si>
  <si>
    <t>16=(12+13)*14*15</t>
  </si>
  <si>
    <t>20=17*19</t>
  </si>
  <si>
    <t>21=16+20</t>
  </si>
  <si>
    <t xml:space="preserve"> </t>
  </si>
  <si>
    <t xml:space="preserve">Tổng cộng: </t>
  </si>
  <si>
    <t>Biểu số: 12</t>
  </si>
  <si>
    <t>STT</t>
  </si>
  <si>
    <t>Số liệu kiểm kê, đo đạc thực tế được UBND xã Nghĩa Hành xác nhận</t>
  </si>
  <si>
    <t>Số lượng được bồi thường, hỗ trợ theo quy định</t>
  </si>
  <si>
    <t>Họ và tên</t>
  </si>
  <si>
    <t>Chủng loại, quy cách cây trồng</t>
  </si>
  <si>
    <t>Đơn vị tính</t>
  </si>
  <si>
    <t>Số lượng</t>
  </si>
  <si>
    <t>Số  lượng</t>
  </si>
  <si>
    <t>Bồi thường, hỗ trợ (%)</t>
  </si>
  <si>
    <t>Tổng cộng (đồng)</t>
  </si>
  <si>
    <t>5</t>
  </si>
  <si>
    <t>Tre gai: Cây già sử dụng được</t>
  </si>
  <si>
    <t>cây</t>
  </si>
  <si>
    <t>Chuối: Cây con đến chưa cho quả</t>
  </si>
  <si>
    <t>Cây</t>
  </si>
  <si>
    <t>Bụi</t>
  </si>
  <si>
    <t>Mít: Cây có đường kính gốc &lt; 20cm, đã cho quả</t>
  </si>
  <si>
    <t>Vú sữa: Cây có chiều cao thân cây ≥ lm, đường kính gốc 3 đến &lt; 5cm, chưa cho quả</t>
  </si>
  <si>
    <t>Cau: Cây đã cho quả</t>
  </si>
  <si>
    <t>Khế: Cây đã cho quả</t>
  </si>
  <si>
    <t>Khế: Cây chưa cho quả</t>
  </si>
  <si>
    <t>Mít: Cây có chiều cao thân cây ≥ 1 m, chưa cho quả</t>
  </si>
  <si>
    <t>Chôm chôm: Cây có đường kính gốc ≥ 45 cm, đã cho quả</t>
  </si>
  <si>
    <t>Tre gai: Cây xanh chưa già</t>
  </si>
  <si>
    <t>Lồng mức: Cây có đường kính gốc &gt; lcm đến &lt; 3cm</t>
  </si>
  <si>
    <t>Cây dứa (thơm, khóm): Cây chưa cho quả</t>
  </si>
  <si>
    <t>Chim chim: Cây có đường kính gốc &gt;7cm đến &lt;10cm</t>
  </si>
  <si>
    <t>Biểu số: 13</t>
  </si>
  <si>
    <t>Tỷ lệ mất đất nông nghiệp (%)</t>
  </si>
  <si>
    <t>Tổng số khẩu</t>
  </si>
  <si>
    <t>Hỗ trợ ổn định đời sống và ổn định sản xuất</t>
  </si>
  <si>
    <t>Thưởng tháo dỡ nhà, vật kiến trúc và bàn giao mặt bằng đúng tiến độ</t>
  </si>
  <si>
    <t>Múc hỗ trợ (kg/người/tháng)</t>
  </si>
  <si>
    <t>Đơn giá</t>
  </si>
  <si>
    <t>Tổng giá trị hỗ trợ 
(đồng)</t>
  </si>
  <si>
    <t>Tỷ lệ thu hồi đất nông nghiệp từ &lt; 10% (1)</t>
  </si>
  <si>
    <t>Tỷ lệ thu hồi đất nông nghiệp từ 10% đến &lt; 20% (2)</t>
  </si>
  <si>
    <t>Tỷ lệ thu hồi đất nông nghiệp từ 20% đến &lt;30% (3)</t>
  </si>
  <si>
    <t xml:space="preserve">Tỷ lệ thu hồi đất nông nghiệp từ 30% đến 70% </t>
  </si>
  <si>
    <t xml:space="preserve">Tỷ lệ thu hồi đất nông nghiệp lớn hơn 70% </t>
  </si>
  <si>
    <t>Không di chuyển chỗ ở (6)</t>
  </si>
  <si>
    <t>Di chuyển chỗ ở (12)</t>
  </si>
  <si>
    <t>Không di chuyển chỗ ở (12)</t>
  </si>
  <si>
    <t>Di chuyển chỗ ở (24)</t>
  </si>
  <si>
    <t>Tổng công:</t>
  </si>
  <si>
    <t>CỘNG HÒA XÃ HỘI CHỦ NGHĨA VIỆT NAM
Độc lập - Tự do - Hạnh phúc</t>
  </si>
  <si>
    <t>Biểu số: 14</t>
  </si>
  <si>
    <t>Số BB kiểm kê</t>
  </si>
  <si>
    <t>Diện tích đất thu hồi (m²)</t>
  </si>
  <si>
    <t>Bồi thường, hỗ trợ nhà, vật kiến trúc, công trình phục vụ đời sống, sản xuất, công trình khác và mồ mả</t>
  </si>
  <si>
    <t>Bồi thường cây trồng</t>
  </si>
  <si>
    <t>Các khoản hỗ trợ khác (Hỗ trợ ổn định đời sống…)</t>
  </si>
  <si>
    <t>Tổng cộng 
(đồng)</t>
  </si>
  <si>
    <t>Bồi thường</t>
  </si>
  <si>
    <t>TỔNG CÔNG:</t>
  </si>
  <si>
    <t>Hỗ trợ chuyển đổi nghề và tìm kiếm việc làm; đất nông nghiệp cùng thửa đất ở có nhà ở</t>
  </si>
  <si>
    <r>
      <t>Ông Nguyễn Hoàng</t>
    </r>
    <r>
      <rPr>
        <sz val="14"/>
        <rFont val="Times New Roman"/>
        <family val="1"/>
      </rPr>
      <t xml:space="preserve"> </t>
    </r>
    <r>
      <rPr>
        <i/>
        <sz val="14"/>
        <rFont val="Times New Roman"/>
        <family val="1"/>
      </rPr>
      <t>(Sinh năm: 1956; CCCD số: 051056004228)</t>
    </r>
  </si>
  <si>
    <t>Bưởi: Cây chưa cho quả</t>
  </si>
  <si>
    <t>Nhãn: Cây mới trồng</t>
  </si>
  <si>
    <t>Cau: Cây có chiều cao thân ≥ 2m, chưa cho quả</t>
  </si>
  <si>
    <t>Cây cỏ các loại</t>
  </si>
  <si>
    <t>m²</t>
  </si>
  <si>
    <t>Đu đủ: cây mới trồng</t>
  </si>
  <si>
    <t>Chuối: Cây ra hoa(bắp chuối) cho quả</t>
  </si>
  <si>
    <t>Dừa: Cây mới trồng</t>
  </si>
  <si>
    <t>ODT+CLN</t>
  </si>
  <si>
    <t>TTPTQĐ TỈNH QUẢNG NGÃI
TTPTQĐ CNKV TƯ NGHĨA</t>
  </si>
  <si>
    <t>Không có hoa màu, cây trồng trên đất thu hồi</t>
  </si>
  <si>
    <t>Biểu số: 11</t>
  </si>
  <si>
    <t>TT</t>
  </si>
  <si>
    <t xml:space="preserve">Họ và tên
 chủ hộ </t>
  </si>
  <si>
    <t>Số 
thửa</t>
  </si>
  <si>
    <t>Diện tích thu hồi</t>
  </si>
  <si>
    <t>Loại đất (thu hồi)</t>
  </si>
  <si>
    <t>Hạng mục</t>
  </si>
  <si>
    <t xml:space="preserve">Khối lượng </t>
  </si>
  <si>
    <t>Năm xây dựng</t>
  </si>
  <si>
    <t>Bồi thường, hỗ trợ
(%)</t>
  </si>
  <si>
    <t>Đơn
 giá</t>
  </si>
  <si>
    <t>Hệ số bù cước vận chuyển</t>
  </si>
  <si>
    <t xml:space="preserve"> Thành 
tiền (đồng)</t>
  </si>
  <si>
    <t xml:space="preserve"> Tổng cộng thành tiền (đồng)</t>
  </si>
  <si>
    <t>14=9*11*12*13</t>
  </si>
  <si>
    <t>15=14</t>
  </si>
  <si>
    <t>Không có công trình, vật kiến trúc trên đất</t>
  </si>
  <si>
    <r>
      <t xml:space="preserve">Ông Lê Hữu Nghĩa. </t>
    </r>
    <r>
      <rPr>
        <i/>
        <sz val="14"/>
        <rFont val="Times New Roman"/>
        <family val="1"/>
      </rPr>
      <t>(Sinh năm: 20/2/1970. Số CCCD: 051070028134)</t>
    </r>
  </si>
  <si>
    <t>Hộ bà Trần Thị Cúc</t>
  </si>
  <si>
    <t>CLN</t>
  </si>
  <si>
    <t>HNK</t>
  </si>
  <si>
    <t>Vị trí 2</t>
  </si>
  <si>
    <r>
      <t xml:space="preserve">BẢNG KÊ CHI TIẾT DỰ KIẾN DIỆN TÍCH, LOẠI ĐẤT VÀ CHỦ SỬ DỤNG ĐẤT CỦA CÁC THỬA ĐẤT BỊ THU HỒI </t>
    </r>
    <r>
      <rPr>
        <b/>
        <sz val="16"/>
        <color indexed="10"/>
        <rFont val="Times New Roman"/>
        <family val="1"/>
      </rPr>
      <t>(ĐỢT 5)</t>
    </r>
    <r>
      <rPr>
        <b/>
        <sz val="16"/>
        <rFont val="Times New Roman"/>
        <family val="1"/>
      </rPr>
      <t xml:space="preserve">
Dự án: Kè chống sạt lở sông Phước Giang, đoạn qua thị trấn Chợ Chùa
Địa điểm: xã Nghĩa Hành, tỉnh Quảng Ngãi</t>
    </r>
  </si>
  <si>
    <t>Mục đích sử dụng đất thu hồi</t>
  </si>
  <si>
    <r>
      <t xml:space="preserve">Hộ ông Lê Thơm (chết) con Lê Hữu Nghĩa kê khai </t>
    </r>
    <r>
      <rPr>
        <i/>
        <sz val="14"/>
        <rFont val="Times New Roman"/>
        <family val="1"/>
      </rPr>
      <t>(Sinh năm: 20/2/1970. Số CCCD: 051070028134)</t>
    </r>
  </si>
  <si>
    <t>Tư Nghĩa, ngày     tháng 10 năm 2026</t>
  </si>
  <si>
    <r>
      <t xml:space="preserve">Hộ ông Lâm Tấn Nghiệp (chết) con Lâm Tấn Đôn kê khai </t>
    </r>
    <r>
      <rPr>
        <i/>
        <sz val="14"/>
        <color rgb="FFFF0000"/>
        <rFont val="Times New Roman"/>
        <family val="1"/>
      </rPr>
      <t>(Sinh năm: 1964; CCCD số: 051064012131)</t>
    </r>
  </si>
  <si>
    <t>Đơn giá đất</t>
  </si>
  <si>
    <t>VT2</t>
  </si>
  <si>
    <r>
      <rPr>
        <b/>
        <sz val="14"/>
        <rFont val="Times New Roman"/>
        <family val="1"/>
      </rPr>
      <t xml:space="preserve">Hộ bà Trần Thị Phận </t>
    </r>
    <r>
      <rPr>
        <i/>
        <sz val="14"/>
        <rFont val="Times New Roman"/>
        <family val="1"/>
      </rPr>
      <t xml:space="preserve">(Sinh năm: 1951; CCCD số:051151003888) </t>
    </r>
  </si>
  <si>
    <t>Đất HNK: VT2</t>
  </si>
  <si>
    <t>Đất CLN: VT1</t>
  </si>
  <si>
    <t>Khu vực, vị trí</t>
  </si>
  <si>
    <t>Lê Thành Tâm</t>
  </si>
  <si>
    <t>Mít mới trồng</t>
  </si>
  <si>
    <t>Sầu đông Đường kính 4-8 cm (tương đương cây Keo)</t>
  </si>
  <si>
    <r>
      <t xml:space="preserve">BẢNG TÍNH CHI TIẾT DỰ KIẾN GIÁ TRỊ BỒI THƯỜNG, HỖ TRỢ VỀ ĐẤT CỦA HỘ GIA ĐÌNH, CÁ NHÂN </t>
    </r>
    <r>
      <rPr>
        <b/>
        <sz val="14"/>
        <color indexed="10"/>
        <rFont val="Times New Roman"/>
        <family val="1"/>
      </rPr>
      <t>(ĐỢT 5)</t>
    </r>
    <r>
      <rPr>
        <b/>
        <sz val="14"/>
        <rFont val="Times New Roman"/>
        <family val="1"/>
      </rPr>
      <t xml:space="preserve">
Dự án: Kè chống sạt lở sông Phước Giang, đoạn qua thị trấn Chợ Chùa
Địa điểm: Xã Nghĩa Hành, tỉnh Quảng Ngãi</t>
    </r>
  </si>
  <si>
    <t xml:space="preserve">  BẢNG TÍNH DỰ KIẾN GIÁ TRỊ BỒI THƯỜNG, HỖ TRỢ  VỀ NHÀ, VẬT KIẾN TRÚC, CÔNG TRÌNH PHỤC VỤ ĐỜI SỐNG, 
SẢN XUẤT VÀ CÔNG TRÌNH KHÁC CỦA HỘ GIA ĐÌNH, CÁ NHÂN (Đợt 5)
Dự án: Kè chống sạt lở sông Phước Giang, đoạn qua thị trấn Chợ Chùa
Địa điểm: Xã Nghĩa Hành, tỉnh Quảng Ngãi</t>
  </si>
  <si>
    <r>
      <t>BẢNG TÍNH CHI TIẾT DỰ KIẾN GIÁ TRỊ BỒI THƯỜNG, HỖ TRỢ CÂY TRỒNG TỔ CHỨC, HỘ GIA ĐÌNH, CÁ NHÂN</t>
    </r>
    <r>
      <rPr>
        <b/>
        <sz val="14"/>
        <color indexed="10"/>
        <rFont val="Times New Roman"/>
        <family val="1"/>
      </rPr>
      <t xml:space="preserve"> (ĐỢT 5)</t>
    </r>
    <r>
      <rPr>
        <b/>
        <sz val="14"/>
        <rFont val="Times New Roman"/>
        <family val="1"/>
      </rPr>
      <t xml:space="preserve">
Dự án: Kè chống sạt lở sông Phước Giang, đoạn qua thị trấn Chợ Chùa
Địa điểm: Xã Nghĩa Hành, tỉnh Quảng Ngãi</t>
    </r>
  </si>
  <si>
    <t>BẢNG TÍNH CHI TIẾT DỰ KIẾN CÁC KHOẢN HỖ TRỢ CỦA TỪNG HỘ GIA ĐÌNH, CÁ NHÂN (ĐỢT 5)
Dự án: Kè chống sạt lở sông Phước Giang, đoạn qua thị trấn Chợ Chùa
Địa điểm: Xã Nghĩa Hành, tỉnh Quảng Ngãi</t>
  </si>
  <si>
    <t>BẢNG TỔNG HỢP DỰ KIẾN KINH PHÍ BỒI THƯỜNG, HỖ TRỢ  (ĐỢT 5)
Dự án: Kè chống sạt lở sông Phước Giang, đoạn qua thị trấn Chợ Chùa
Địa điểm: Xã Nghĩa Hành, tỉnh Quảng Ngãi</t>
  </si>
  <si>
    <t>md</t>
  </si>
  <si>
    <t>Đất ở: KV4, VT8
Đất HNK: VT1</t>
  </si>
  <si>
    <t>Đã tính hỗ trợ tại thửa 217 Phương án đợt 3</t>
  </si>
  <si>
    <t>Giếng đóng bằng ống PVC đường kính 40mm, chiều sâu &gt;8m nhỏ hơn 12m: Chiều sâu 12m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</si>
</sst>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_(* \(#,##0.00\);_(* &quot;-&quot;??_);_(@_)"/>
    <numFmt numFmtId="164" formatCode="_-* #,##0\ _₫_-;\-* #,##0\ _₫_-;_-* &quot;-&quot;\ _₫_-;_-@_-"/>
    <numFmt numFmtId="165" formatCode="#,##0.0"/>
    <numFmt numFmtId="166" formatCode="0.0"/>
    <numFmt numFmtId="167" formatCode="0.0_ ;\-0.0\ "/>
    <numFmt numFmtId="168" formatCode="0_);\(0\)"/>
    <numFmt numFmtId="169" formatCode="0.0%"/>
    <numFmt numFmtId="170" formatCode="[&lt;=9999999][$-1000000]###\-####;[$-1000000]\(#\)\ ###\-####"/>
    <numFmt numFmtId="171" formatCode="#,##0;[Red]#,##0"/>
    <numFmt numFmtId="172" formatCode="_-* #,##0.0\ _₫_-;\-* #,##0.0\ _₫_-;_-* &quot;-&quot;?\ _₫_-;_-@_-"/>
    <numFmt numFmtId="173" formatCode="#,##0.0;[Red]#,##0.0"/>
    <numFmt numFmtId="174" formatCode="_(* #,##0_);_(* \(#,##0\);_(* &quot;-&quot;??_);_(@_)"/>
    <numFmt numFmtId="175" formatCode="#,##0.000"/>
    <numFmt numFmtId="176" formatCode="_-* #,##0.0\ _₫_-;\-* #,##0.0\ _₫_-;_-* &quot;-&quot;\ _₫_-;_-@_-"/>
  </numFmts>
  <fonts count="27" x14ac:knownFonts="1">
    <font>
      <sz val="11"/>
      <color theme="1"/>
      <name val="Calibri"/>
      <family val="2"/>
      <charset val="163"/>
      <scheme val="minor"/>
    </font>
    <font>
      <sz val="10"/>
      <name val="Arial"/>
      <family val="2"/>
    </font>
    <font>
      <b/>
      <sz val="14"/>
      <name val="Times New Roman"/>
      <family val="1"/>
    </font>
    <font>
      <sz val="14"/>
      <name val="Times New Roman"/>
      <family val="1"/>
    </font>
    <font>
      <sz val="10"/>
      <name val=".VnTime"/>
      <family val="2"/>
    </font>
    <font>
      <b/>
      <sz val="14"/>
      <color indexed="10"/>
      <name val="Times New Roman"/>
      <family val="1"/>
    </font>
    <font>
      <b/>
      <i/>
      <sz val="14"/>
      <name val="Times New Roman"/>
      <family val="1"/>
    </font>
    <font>
      <i/>
      <sz val="14"/>
      <name val="Times New Roman"/>
      <family val="1"/>
    </font>
    <font>
      <i/>
      <sz val="14"/>
      <color theme="1"/>
      <name val="Times New Roman"/>
      <family val="1"/>
    </font>
    <font>
      <b/>
      <sz val="14"/>
      <color theme="1"/>
      <name val="Times New Roman"/>
      <family val="1"/>
    </font>
    <font>
      <sz val="14"/>
      <color theme="1"/>
      <name val="Times New Roman"/>
      <family val="1"/>
    </font>
    <font>
      <b/>
      <sz val="16"/>
      <name val="Times New Roman"/>
      <family val="1"/>
    </font>
    <font>
      <b/>
      <sz val="16"/>
      <color indexed="10"/>
      <name val="Times New Roman"/>
      <family val="1"/>
    </font>
    <font>
      <sz val="10"/>
      <name val="Arial"/>
      <family val="2"/>
      <charset val="163"/>
    </font>
    <font>
      <sz val="12"/>
      <color theme="1"/>
      <name val="Calibri"/>
      <family val="2"/>
      <charset val="163"/>
      <scheme val="minor"/>
    </font>
    <font>
      <sz val="11"/>
      <color theme="1"/>
      <name val="Calibri"/>
      <family val="2"/>
      <charset val="163"/>
      <scheme val="minor"/>
    </font>
    <font>
      <sz val="10"/>
      <color indexed="8"/>
      <name val="Arial"/>
      <family val="2"/>
    </font>
    <font>
      <sz val="12"/>
      <name val="Times New Roman"/>
      <family val="1"/>
    </font>
    <font>
      <b/>
      <i/>
      <sz val="14"/>
      <color rgb="FF3333FF"/>
      <name val="Times New Roman"/>
      <family val="1"/>
    </font>
    <font>
      <sz val="11"/>
      <color theme="1"/>
      <name val="Calibri"/>
      <family val="2"/>
      <scheme val="minor"/>
    </font>
    <font>
      <sz val="14"/>
      <color theme="1"/>
      <name val="Calibri"/>
      <family val="2"/>
      <charset val="163"/>
      <scheme val="minor"/>
    </font>
    <font>
      <sz val="14"/>
      <color rgb="FFFF0000"/>
      <name val="Times New Roman"/>
      <family val="1"/>
    </font>
    <font>
      <b/>
      <sz val="14"/>
      <color rgb="FFFF0000"/>
      <name val="Times New Roman"/>
      <family val="1"/>
    </font>
    <font>
      <i/>
      <sz val="14"/>
      <color rgb="FFFF0000"/>
      <name val="Times New Roman"/>
      <family val="1"/>
    </font>
    <font>
      <b/>
      <sz val="11"/>
      <color theme="1"/>
      <name val="Calibri"/>
      <family val="2"/>
      <charset val="163"/>
      <scheme val="minor"/>
    </font>
    <font>
      <sz val="12"/>
      <color theme="1"/>
      <name val="Times New Roman"/>
      <family val="1"/>
    </font>
    <font>
      <sz val="13"/>
      <name val="Times New Roman"/>
      <family val="1"/>
      <charset val="163"/>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s>
  <cellStyleXfs count="22">
    <xf numFmtId="0" fontId="0" fillId="0" borderId="0"/>
    <xf numFmtId="0" fontId="1" fillId="0" borderId="0"/>
    <xf numFmtId="0" fontId="1" fillId="0" borderId="0"/>
    <xf numFmtId="0" fontId="1" fillId="0" borderId="0"/>
    <xf numFmtId="0" fontId="1" fillId="0" borderId="0"/>
    <xf numFmtId="0" fontId="4" fillId="0" borderId="0"/>
    <xf numFmtId="43" fontId="13"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0" fontId="1" fillId="0" borderId="0"/>
    <xf numFmtId="0" fontId="13" fillId="0" borderId="0"/>
    <xf numFmtId="0" fontId="16" fillId="0" borderId="0"/>
    <xf numFmtId="0" fontId="1" fillId="0" borderId="0"/>
    <xf numFmtId="0" fontId="1" fillId="0" borderId="0"/>
    <xf numFmtId="0" fontId="13" fillId="0" borderId="0"/>
    <xf numFmtId="0" fontId="17" fillId="0" borderId="0"/>
    <xf numFmtId="0" fontId="1" fillId="0" borderId="0"/>
    <xf numFmtId="0" fontId="1" fillId="0" borderId="0"/>
    <xf numFmtId="0" fontId="3" fillId="0" borderId="0"/>
    <xf numFmtId="0" fontId="17" fillId="0" borderId="0"/>
    <xf numFmtId="0" fontId="19" fillId="0" borderId="0"/>
    <xf numFmtId="0" fontId="13" fillId="0" borderId="0"/>
  </cellStyleXfs>
  <cellXfs count="466">
    <xf numFmtId="0" fontId="0" fillId="0" borderId="0" xfId="0"/>
    <xf numFmtId="3" fontId="2" fillId="0" borderId="0" xfId="1" applyNumberFormat="1" applyFont="1" applyFill="1" applyAlignment="1">
      <alignment vertical="center" wrapText="1"/>
    </xf>
    <xf numFmtId="0" fontId="3" fillId="0" borderId="0" xfId="1" applyFont="1" applyFill="1" applyAlignment="1">
      <alignment horizontal="center" vertical="center" wrapText="1"/>
    </xf>
    <xf numFmtId="0" fontId="3" fillId="0" borderId="1" xfId="2" applyFont="1" applyFill="1" applyBorder="1" applyAlignment="1">
      <alignment horizontal="center" vertical="center" wrapText="1"/>
    </xf>
    <xf numFmtId="0" fontId="3" fillId="0" borderId="1" xfId="2" applyFont="1" applyFill="1" applyBorder="1" applyAlignment="1">
      <alignment horizontal="left" vertical="center" wrapText="1"/>
    </xf>
    <xf numFmtId="165" fontId="3" fillId="0" borderId="1" xfId="2"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165" fontId="2" fillId="0" borderId="1" xfId="2" applyNumberFormat="1" applyFont="1" applyFill="1" applyBorder="1" applyAlignment="1">
      <alignment horizontal="center" vertical="center" wrapText="1"/>
    </xf>
    <xf numFmtId="165" fontId="3" fillId="0" borderId="1" xfId="2" applyNumberFormat="1" applyFont="1" applyFill="1" applyBorder="1" applyAlignment="1">
      <alignment horizontal="right" vertical="center" wrapText="1"/>
    </xf>
    <xf numFmtId="0" fontId="3" fillId="0" borderId="1" xfId="2" applyFont="1" applyFill="1" applyBorder="1" applyAlignment="1">
      <alignment horizontal="right" vertical="center" wrapText="1"/>
    </xf>
    <xf numFmtId="1" fontId="3" fillId="0" borderId="4" xfId="2" applyNumberFormat="1" applyFont="1" applyFill="1" applyBorder="1" applyAlignment="1">
      <alignment horizontal="center" vertical="center" wrapText="1"/>
    </xf>
    <xf numFmtId="166" fontId="3" fillId="0" borderId="4" xfId="2" applyNumberFormat="1" applyFont="1" applyFill="1" applyBorder="1" applyAlignment="1">
      <alignment horizontal="center" vertical="center" wrapText="1"/>
    </xf>
    <xf numFmtId="165" fontId="3" fillId="0" borderId="4" xfId="2" applyNumberFormat="1" applyFont="1" applyFill="1" applyBorder="1" applyAlignment="1">
      <alignment horizontal="center" vertical="center" wrapText="1"/>
    </xf>
    <xf numFmtId="2" fontId="3" fillId="0" borderId="4" xfId="2" applyNumberFormat="1" applyFont="1" applyFill="1" applyBorder="1" applyAlignment="1">
      <alignment horizontal="center" vertical="center" wrapText="1"/>
    </xf>
    <xf numFmtId="1" fontId="2" fillId="0" borderId="2" xfId="2" applyNumberFormat="1" applyFont="1" applyFill="1" applyBorder="1" applyAlignment="1">
      <alignment horizontal="center" vertical="center" wrapText="1"/>
    </xf>
    <xf numFmtId="165" fontId="2" fillId="0" borderId="2" xfId="2" applyNumberFormat="1" applyFont="1" applyFill="1" applyBorder="1" applyAlignment="1">
      <alignment horizontal="center" vertical="center" wrapText="1"/>
    </xf>
    <xf numFmtId="3" fontId="3" fillId="0" borderId="7" xfId="2" applyNumberFormat="1" applyFont="1" applyFill="1" applyBorder="1" applyAlignment="1">
      <alignment horizontal="center" vertical="center" wrapText="1"/>
    </xf>
    <xf numFmtId="0" fontId="3" fillId="0" borderId="7" xfId="0" applyNumberFormat="1" applyFont="1" applyFill="1" applyBorder="1" applyAlignment="1" applyProtection="1">
      <alignment vertical="center" wrapText="1"/>
    </xf>
    <xf numFmtId="1" fontId="3" fillId="0" borderId="7" xfId="2" applyNumberFormat="1" applyFont="1" applyFill="1" applyBorder="1" applyAlignment="1">
      <alignment horizontal="center" vertical="center" wrapText="1"/>
    </xf>
    <xf numFmtId="165" fontId="3" fillId="0" borderId="7" xfId="2" applyNumberFormat="1" applyFont="1" applyFill="1" applyBorder="1" applyAlignment="1">
      <alignment horizontal="center" vertical="center" wrapText="1"/>
    </xf>
    <xf numFmtId="166" fontId="3" fillId="0" borderId="7" xfId="2" applyNumberFormat="1" applyFont="1" applyFill="1" applyBorder="1" applyAlignment="1">
      <alignment horizontal="center" vertical="center" wrapText="1"/>
    </xf>
    <xf numFmtId="0" fontId="3" fillId="0" borderId="7" xfId="2" applyFont="1" applyFill="1" applyBorder="1" applyAlignment="1">
      <alignment horizontal="center" vertical="center" wrapText="1"/>
    </xf>
    <xf numFmtId="2" fontId="3" fillId="0" borderId="7" xfId="2"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164" fontId="3" fillId="0" borderId="7" xfId="2" applyNumberFormat="1" applyFont="1" applyFill="1" applyBorder="1" applyAlignment="1">
      <alignment vertical="center" wrapText="1"/>
    </xf>
    <xf numFmtId="164" fontId="3" fillId="0" borderId="4" xfId="2" applyNumberFormat="1" applyFont="1" applyFill="1" applyBorder="1" applyAlignment="1">
      <alignment vertical="center" wrapText="1"/>
    </xf>
    <xf numFmtId="2" fontId="2" fillId="0" borderId="2" xfId="2" applyNumberFormat="1" applyFont="1" applyFill="1" applyBorder="1" applyAlignment="1">
      <alignment horizontal="center" vertical="center" wrapText="1"/>
    </xf>
    <xf numFmtId="0" fontId="2" fillId="0" borderId="0" xfId="1" applyFont="1" applyFill="1" applyAlignment="1">
      <alignment horizontal="center" vertical="center" wrapText="1"/>
    </xf>
    <xf numFmtId="3" fontId="2" fillId="0" borderId="0" xfId="1" applyNumberFormat="1" applyFont="1" applyFill="1" applyAlignment="1">
      <alignment horizontal="center" vertical="center" wrapText="1"/>
    </xf>
    <xf numFmtId="0" fontId="2" fillId="0" borderId="0" xfId="2" applyFont="1" applyFill="1" applyBorder="1" applyAlignment="1">
      <alignment horizontal="center" vertical="center" wrapText="1"/>
    </xf>
    <xf numFmtId="0" fontId="9" fillId="0" borderId="0" xfId="0" applyFont="1"/>
    <xf numFmtId="0" fontId="10" fillId="0" borderId="0" xfId="0" applyFont="1"/>
    <xf numFmtId="0" fontId="7" fillId="0" borderId="3" xfId="2" applyFont="1" applyFill="1" applyBorder="1" applyAlignment="1">
      <alignment horizontal="center" vertical="center" wrapText="1"/>
    </xf>
    <xf numFmtId="1" fontId="7" fillId="0" borderId="3" xfId="2" applyNumberFormat="1" applyFont="1" applyFill="1" applyBorder="1" applyAlignment="1">
      <alignment horizontal="center" vertical="center" wrapText="1"/>
    </xf>
    <xf numFmtId="3" fontId="10" fillId="0" borderId="0" xfId="0" applyNumberFormat="1" applyFont="1"/>
    <xf numFmtId="0" fontId="9" fillId="0" borderId="0" xfId="0" applyFont="1" applyAlignment="1">
      <alignment horizontal="center"/>
    </xf>
    <xf numFmtId="0" fontId="2" fillId="0" borderId="0" xfId="1" applyFont="1" applyFill="1" applyAlignment="1">
      <alignment horizontal="center" vertical="center" wrapText="1"/>
    </xf>
    <xf numFmtId="3" fontId="2" fillId="0" borderId="0" xfId="1" applyNumberFormat="1" applyFont="1" applyFill="1" applyAlignment="1">
      <alignment horizontal="center" vertical="center" wrapText="1"/>
    </xf>
    <xf numFmtId="167" fontId="10" fillId="0" borderId="0" xfId="0" applyNumberFormat="1" applyFont="1"/>
    <xf numFmtId="165" fontId="10" fillId="0" borderId="0" xfId="0" applyNumberFormat="1" applyFont="1"/>
    <xf numFmtId="3" fontId="3" fillId="0" borderId="0" xfId="1" applyNumberFormat="1" applyFont="1" applyFill="1" applyAlignment="1">
      <alignment vertical="center" wrapText="1"/>
    </xf>
    <xf numFmtId="0" fontId="2" fillId="0" borderId="1" xfId="2" applyFont="1" applyFill="1" applyBorder="1" applyAlignment="1">
      <alignment vertical="center"/>
    </xf>
    <xf numFmtId="1" fontId="2" fillId="0" borderId="0" xfId="1" applyNumberFormat="1" applyFont="1" applyFill="1" applyAlignment="1">
      <alignment horizontal="center" vertical="center" wrapText="1"/>
    </xf>
    <xf numFmtId="165" fontId="2" fillId="0" borderId="0" xfId="1" applyNumberFormat="1" applyFont="1" applyFill="1" applyAlignment="1">
      <alignment horizontal="center" vertical="center" wrapText="1"/>
    </xf>
    <xf numFmtId="9" fontId="2" fillId="0" borderId="0" xfId="1" applyNumberFormat="1" applyFont="1" applyFill="1" applyAlignment="1">
      <alignment horizontal="center" vertical="center" wrapText="1"/>
    </xf>
    <xf numFmtId="1" fontId="2" fillId="0" borderId="2" xfId="1" applyNumberFormat="1" applyFont="1" applyFill="1" applyBorder="1" applyAlignment="1">
      <alignment horizontal="center" vertical="center" wrapText="1"/>
    </xf>
    <xf numFmtId="0" fontId="7" fillId="0" borderId="3" xfId="1" applyFont="1" applyFill="1" applyBorder="1" applyAlignment="1">
      <alignment horizontal="center" vertical="center" shrinkToFit="1"/>
    </xf>
    <xf numFmtId="0" fontId="7" fillId="0" borderId="3" xfId="1" applyFont="1" applyFill="1" applyBorder="1" applyAlignment="1">
      <alignment horizontal="center" vertical="center" wrapText="1" shrinkToFit="1"/>
    </xf>
    <xf numFmtId="9" fontId="7" fillId="0" borderId="3" xfId="1" applyNumberFormat="1" applyFont="1" applyFill="1" applyBorder="1" applyAlignment="1">
      <alignment horizontal="center" vertical="center" shrinkToFit="1"/>
    </xf>
    <xf numFmtId="0" fontId="14" fillId="0" borderId="0" xfId="0" applyFont="1"/>
    <xf numFmtId="0" fontId="2" fillId="0" borderId="7" xfId="1" applyFont="1" applyFill="1" applyBorder="1" applyAlignment="1">
      <alignment horizontal="center" vertical="center" shrinkToFit="1"/>
    </xf>
    <xf numFmtId="165" fontId="2" fillId="0" borderId="7" xfId="1" applyNumberFormat="1" applyFont="1" applyFill="1" applyBorder="1" applyAlignment="1">
      <alignment horizontal="center" vertical="center" shrinkToFit="1"/>
    </xf>
    <xf numFmtId="43" fontId="2" fillId="0" borderId="7" xfId="1" applyNumberFormat="1" applyFont="1" applyFill="1" applyBorder="1" applyAlignment="1">
      <alignment horizontal="center" vertical="center" shrinkToFit="1"/>
    </xf>
    <xf numFmtId="3" fontId="2" fillId="0" borderId="7" xfId="1" applyNumberFormat="1" applyFont="1" applyFill="1" applyBorder="1" applyAlignment="1">
      <alignment horizontal="right" vertical="center" wrapText="1" shrinkToFit="1"/>
    </xf>
    <xf numFmtId="9" fontId="2" fillId="0" borderId="7" xfId="1" applyNumberFormat="1" applyFont="1" applyFill="1" applyBorder="1" applyAlignment="1">
      <alignment horizontal="center" vertical="center" shrinkToFit="1"/>
    </xf>
    <xf numFmtId="3" fontId="2" fillId="0" borderId="7" xfId="1" applyNumberFormat="1" applyFont="1" applyFill="1" applyBorder="1" applyAlignment="1">
      <alignment horizontal="center" vertical="center" shrinkToFit="1"/>
    </xf>
    <xf numFmtId="1" fontId="3" fillId="0" borderId="4" xfId="1" applyNumberFormat="1" applyFont="1" applyFill="1" applyBorder="1" applyAlignment="1">
      <alignment horizontal="center" vertical="center" wrapText="1"/>
    </xf>
    <xf numFmtId="165" fontId="3" fillId="0" borderId="4" xfId="1" applyNumberFormat="1" applyFont="1" applyFill="1" applyBorder="1" applyAlignment="1">
      <alignment horizontal="center" vertical="center" wrapText="1"/>
    </xf>
    <xf numFmtId="43" fontId="3" fillId="0" borderId="4" xfId="1" applyNumberFormat="1" applyFont="1" applyFill="1" applyBorder="1" applyAlignment="1">
      <alignment horizontal="center" vertical="center" wrapText="1"/>
    </xf>
    <xf numFmtId="9" fontId="3" fillId="0" borderId="4" xfId="7" applyFont="1" applyFill="1" applyBorder="1" applyAlignment="1">
      <alignment horizontal="center" vertical="center" shrinkToFit="1"/>
    </xf>
    <xf numFmtId="3" fontId="3" fillId="0" borderId="4" xfId="1" applyNumberFormat="1" applyFont="1" applyFill="1" applyBorder="1" applyAlignment="1">
      <alignment horizontal="center" vertical="center" shrinkToFit="1"/>
    </xf>
    <xf numFmtId="3" fontId="3" fillId="0" borderId="4" xfId="1" applyNumberFormat="1" applyFont="1" applyFill="1" applyBorder="1" applyAlignment="1">
      <alignment horizontal="right" vertical="center" wrapText="1"/>
    </xf>
    <xf numFmtId="165" fontId="3" fillId="0" borderId="4" xfId="7" applyNumberFormat="1" applyFont="1" applyFill="1" applyBorder="1" applyAlignment="1">
      <alignment horizontal="center" vertical="center" shrinkToFit="1"/>
    </xf>
    <xf numFmtId="3" fontId="3" fillId="0" borderId="4" xfId="1" applyNumberFormat="1" applyFont="1" applyFill="1" applyBorder="1" applyAlignment="1">
      <alignment horizontal="center" vertical="center" wrapText="1"/>
    </xf>
    <xf numFmtId="9" fontId="3" fillId="0" borderId="4" xfId="1" applyNumberFormat="1" applyFont="1" applyFill="1" applyBorder="1" applyAlignment="1">
      <alignment horizontal="center" vertical="center" shrinkToFit="1"/>
    </xf>
    <xf numFmtId="3" fontId="2" fillId="0" borderId="4" xfId="1" applyNumberFormat="1" applyFont="1" applyFill="1" applyBorder="1" applyAlignment="1">
      <alignment horizontal="right" vertical="center" wrapText="1"/>
    </xf>
    <xf numFmtId="3" fontId="3" fillId="0" borderId="5" xfId="1" applyNumberFormat="1" applyFont="1" applyFill="1" applyBorder="1" applyAlignment="1">
      <alignment horizontal="center" vertical="center"/>
    </xf>
    <xf numFmtId="3" fontId="2" fillId="0" borderId="5" xfId="1" applyNumberFormat="1" applyFont="1" applyFill="1" applyBorder="1" applyAlignment="1">
      <alignment horizontal="left" vertical="center" wrapText="1"/>
    </xf>
    <xf numFmtId="1" fontId="3" fillId="0" borderId="5" xfId="1"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43" fontId="3" fillId="0" borderId="5" xfId="1"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shrinkToFit="1"/>
    </xf>
    <xf numFmtId="9" fontId="3" fillId="0" borderId="5" xfId="7" applyFont="1" applyFill="1" applyBorder="1" applyAlignment="1">
      <alignment horizontal="center" vertical="center" shrinkToFit="1"/>
    </xf>
    <xf numFmtId="3" fontId="3" fillId="0" borderId="5" xfId="1" applyNumberFormat="1" applyFont="1" applyFill="1" applyBorder="1" applyAlignment="1">
      <alignment horizontal="center" vertical="center" shrinkToFit="1"/>
    </xf>
    <xf numFmtId="3" fontId="3" fillId="0" borderId="5" xfId="1" applyNumberFormat="1" applyFont="1" applyFill="1" applyBorder="1" applyAlignment="1">
      <alignment horizontal="right" vertical="center" wrapText="1"/>
    </xf>
    <xf numFmtId="165" fontId="3" fillId="0" borderId="5" xfId="7" applyNumberFormat="1" applyFont="1" applyFill="1" applyBorder="1" applyAlignment="1">
      <alignment horizontal="center" vertical="center" shrinkToFit="1"/>
    </xf>
    <xf numFmtId="9" fontId="3" fillId="0" borderId="5" xfId="1" applyNumberFormat="1" applyFont="1" applyFill="1" applyBorder="1" applyAlignment="1">
      <alignment horizontal="center" vertical="center" shrinkToFit="1"/>
    </xf>
    <xf numFmtId="3" fontId="2" fillId="0" borderId="5" xfId="1" applyNumberFormat="1" applyFont="1" applyFill="1" applyBorder="1" applyAlignment="1">
      <alignment horizontal="right" vertical="center" wrapText="1"/>
    </xf>
    <xf numFmtId="1" fontId="2" fillId="0" borderId="7" xfId="1" applyNumberFormat="1" applyFont="1" applyFill="1" applyBorder="1" applyAlignment="1">
      <alignment horizontal="center" vertical="center" wrapText="1"/>
    </xf>
    <xf numFmtId="165" fontId="2" fillId="0" borderId="7" xfId="1" applyNumberFormat="1" applyFont="1" applyFill="1" applyBorder="1" applyAlignment="1">
      <alignment horizontal="center" vertical="center" wrapText="1"/>
    </xf>
    <xf numFmtId="43" fontId="2" fillId="0" borderId="7" xfId="1" applyNumberFormat="1" applyFont="1" applyFill="1" applyBorder="1" applyAlignment="1">
      <alignment horizontal="center" vertical="center" wrapText="1"/>
    </xf>
    <xf numFmtId="165" fontId="2" fillId="0" borderId="7" xfId="1" applyNumberFormat="1" applyFont="1" applyFill="1" applyBorder="1" applyAlignment="1">
      <alignment horizontal="center" vertical="center" wrapText="1" shrinkToFit="1"/>
    </xf>
    <xf numFmtId="9" fontId="2" fillId="0" borderId="7" xfId="7" applyFont="1" applyFill="1" applyBorder="1" applyAlignment="1">
      <alignment horizontal="center" vertical="center" shrinkToFit="1"/>
    </xf>
    <xf numFmtId="3" fontId="2" fillId="0" borderId="7" xfId="1" applyNumberFormat="1" applyFont="1" applyFill="1" applyBorder="1" applyAlignment="1">
      <alignment horizontal="right" vertical="center" wrapText="1"/>
    </xf>
    <xf numFmtId="165" fontId="2" fillId="0" borderId="7" xfId="7" applyNumberFormat="1" applyFont="1" applyFill="1" applyBorder="1" applyAlignment="1">
      <alignment horizontal="center" vertical="center" shrinkToFit="1"/>
    </xf>
    <xf numFmtId="165" fontId="0" fillId="0" borderId="0" xfId="0" applyNumberFormat="1"/>
    <xf numFmtId="3" fontId="2" fillId="0" borderId="2" xfId="1" applyNumberFormat="1" applyFont="1" applyFill="1" applyBorder="1" applyAlignment="1">
      <alignment horizontal="center" vertical="center"/>
    </xf>
    <xf numFmtId="165" fontId="2" fillId="0" borderId="2" xfId="1" applyNumberFormat="1" applyFont="1" applyFill="1" applyBorder="1" applyAlignment="1">
      <alignment horizontal="center" vertical="center" wrapText="1"/>
    </xf>
    <xf numFmtId="165" fontId="2" fillId="0" borderId="2" xfId="1" applyNumberFormat="1" applyFont="1" applyFill="1" applyBorder="1" applyAlignment="1">
      <alignment vertical="center" wrapText="1"/>
    </xf>
    <xf numFmtId="165" fontId="2" fillId="0" borderId="2" xfId="1" applyNumberFormat="1" applyFont="1" applyFill="1" applyBorder="1" applyAlignment="1">
      <alignment horizontal="center" vertical="center" wrapText="1" shrinkToFit="1"/>
    </xf>
    <xf numFmtId="3" fontId="2" fillId="0" borderId="2" xfId="1" applyNumberFormat="1" applyFont="1" applyFill="1" applyBorder="1" applyAlignment="1">
      <alignment horizontal="center" vertical="center" wrapText="1"/>
    </xf>
    <xf numFmtId="3" fontId="2" fillId="0" borderId="2" xfId="1" applyNumberFormat="1" applyFont="1" applyFill="1" applyBorder="1" applyAlignment="1">
      <alignment horizontal="center" vertical="center" shrinkToFit="1"/>
    </xf>
    <xf numFmtId="9" fontId="2" fillId="0" borderId="2" xfId="1" applyNumberFormat="1" applyFont="1" applyFill="1" applyBorder="1" applyAlignment="1">
      <alignment horizontal="center" vertical="center" shrinkToFit="1"/>
    </xf>
    <xf numFmtId="3" fontId="0" fillId="0" borderId="0" xfId="0" applyNumberFormat="1"/>
    <xf numFmtId="0" fontId="8" fillId="0" borderId="0" xfId="0" applyFont="1"/>
    <xf numFmtId="0" fontId="9" fillId="0" borderId="0" xfId="0" applyFont="1" applyAlignment="1">
      <alignment horizontal="center"/>
    </xf>
    <xf numFmtId="0" fontId="8" fillId="0" borderId="0" xfId="0" applyFont="1" applyAlignment="1">
      <alignment horizontal="center" vertical="center"/>
    </xf>
    <xf numFmtId="0" fontId="2" fillId="0" borderId="0" xfId="1" applyFont="1" applyFill="1" applyAlignment="1">
      <alignment horizontal="center" vertical="center" wrapText="1"/>
    </xf>
    <xf numFmtId="3" fontId="2" fillId="0" borderId="0" xfId="1" applyNumberFormat="1" applyFont="1" applyFill="1" applyAlignment="1">
      <alignment horizontal="center" vertical="center" wrapText="1"/>
    </xf>
    <xf numFmtId="165" fontId="2" fillId="0" borderId="2" xfId="1" applyNumberFormat="1" applyFont="1" applyFill="1" applyBorder="1" applyAlignment="1">
      <alignment horizontal="center" vertical="center" wrapText="1"/>
    </xf>
    <xf numFmtId="3" fontId="2" fillId="0" borderId="0" xfId="1" applyNumberFormat="1" applyFont="1" applyFill="1" applyAlignment="1">
      <alignment horizontal="center" vertical="center" wrapText="1"/>
    </xf>
    <xf numFmtId="0" fontId="3" fillId="0" borderId="1" xfId="9" applyFont="1" applyFill="1" applyBorder="1" applyAlignment="1">
      <alignment horizontal="center" vertical="center"/>
    </xf>
    <xf numFmtId="0" fontId="2" fillId="0" borderId="1" xfId="9" applyFont="1" applyFill="1" applyBorder="1" applyAlignment="1">
      <alignment horizontal="left" vertical="center"/>
    </xf>
    <xf numFmtId="3" fontId="2" fillId="0" borderId="0" xfId="1" applyNumberFormat="1" applyFont="1" applyFill="1" applyAlignment="1">
      <alignment horizontal="right" vertical="center" wrapText="1"/>
    </xf>
    <xf numFmtId="168" fontId="7" fillId="0" borderId="3" xfId="10" applyNumberFormat="1" applyFont="1" applyFill="1" applyBorder="1" applyAlignment="1">
      <alignment horizontal="center" vertical="center" wrapText="1"/>
    </xf>
    <xf numFmtId="49" fontId="7" fillId="0" borderId="3" xfId="10" applyNumberFormat="1" applyFont="1" applyFill="1" applyBorder="1" applyAlignment="1">
      <alignment horizontal="center" vertical="center" wrapText="1"/>
    </xf>
    <xf numFmtId="3" fontId="7" fillId="0" borderId="3" xfId="1" applyNumberFormat="1" applyFont="1" applyFill="1" applyBorder="1" applyAlignment="1">
      <alignment horizontal="center" vertical="center" wrapText="1"/>
    </xf>
    <xf numFmtId="37" fontId="7" fillId="0" borderId="3" xfId="1" applyNumberFormat="1" applyFont="1" applyFill="1" applyBorder="1" applyAlignment="1">
      <alignment horizontal="center" vertical="center" wrapText="1"/>
    </xf>
    <xf numFmtId="168" fontId="3" fillId="0" borderId="7" xfId="10" applyNumberFormat="1" applyFont="1" applyFill="1" applyBorder="1" applyAlignment="1">
      <alignment horizontal="center" vertical="center" wrapText="1"/>
    </xf>
    <xf numFmtId="168" fontId="2" fillId="0" borderId="7" xfId="10" applyNumberFormat="1" applyFont="1" applyFill="1" applyBorder="1" applyAlignment="1">
      <alignment horizontal="center" vertical="center" wrapText="1"/>
    </xf>
    <xf numFmtId="3" fontId="2" fillId="0" borderId="7" xfId="10" applyNumberFormat="1" applyFont="1" applyFill="1" applyBorder="1" applyAlignment="1">
      <alignment horizontal="center" vertical="center" wrapText="1"/>
    </xf>
    <xf numFmtId="3" fontId="2" fillId="0" borderId="7" xfId="1" applyNumberFormat="1" applyFont="1" applyFill="1" applyBorder="1" applyAlignment="1">
      <alignment vertical="center" wrapText="1"/>
    </xf>
    <xf numFmtId="37" fontId="2" fillId="0" borderId="7" xfId="1" applyNumberFormat="1" applyFont="1" applyFill="1" applyBorder="1" applyAlignment="1">
      <alignment horizontal="center" vertical="center" wrapText="1"/>
    </xf>
    <xf numFmtId="168" fontId="3" fillId="0" borderId="4" xfId="10" applyNumberFormat="1" applyFont="1" applyFill="1" applyBorder="1" applyAlignment="1">
      <alignment horizontal="center" vertical="center" wrapText="1"/>
    </xf>
    <xf numFmtId="0" fontId="3" fillId="0" borderId="4" xfId="11" applyFont="1" applyFill="1" applyBorder="1" applyAlignment="1" applyProtection="1">
      <alignment horizontal="left" vertical="center"/>
    </xf>
    <xf numFmtId="0" fontId="3" fillId="0" borderId="4" xfId="0" applyFont="1" applyFill="1" applyBorder="1" applyAlignment="1" applyProtection="1">
      <alignment vertical="center"/>
    </xf>
    <xf numFmtId="165" fontId="3" fillId="0" borderId="4" xfId="0" applyNumberFormat="1" applyFont="1" applyFill="1" applyBorder="1" applyAlignment="1">
      <alignment horizontal="center" vertical="center"/>
    </xf>
    <xf numFmtId="0" fontId="3" fillId="0" borderId="4" xfId="0" applyFont="1" applyFill="1" applyBorder="1" applyAlignment="1">
      <alignment horizontal="center" vertical="center"/>
    </xf>
    <xf numFmtId="3" fontId="3" fillId="0" borderId="4" xfId="10" applyNumberFormat="1" applyFont="1" applyFill="1" applyBorder="1" applyAlignment="1">
      <alignment horizontal="center" vertical="center" wrapText="1"/>
    </xf>
    <xf numFmtId="9" fontId="3" fillId="0" borderId="4" xfId="10" applyNumberFormat="1" applyFont="1" applyFill="1" applyBorder="1" applyAlignment="1">
      <alignment horizontal="center" vertical="center" wrapText="1"/>
    </xf>
    <xf numFmtId="3" fontId="3" fillId="0" borderId="4" xfId="1" applyNumberFormat="1" applyFont="1" applyFill="1" applyBorder="1" applyAlignment="1">
      <alignment vertical="center" wrapText="1"/>
    </xf>
    <xf numFmtId="37" fontId="3" fillId="0" borderId="4" xfId="1" applyNumberFormat="1" applyFont="1" applyFill="1" applyBorder="1" applyAlignment="1">
      <alignment horizontal="center" vertical="center" wrapText="1"/>
    </xf>
    <xf numFmtId="0" fontId="3" fillId="0" borderId="4" xfId="0" applyFont="1" applyFill="1" applyBorder="1" applyAlignment="1" applyProtection="1">
      <alignment vertical="center" wrapText="1"/>
    </xf>
    <xf numFmtId="165" fontId="3" fillId="0" borderId="4" xfId="0" applyNumberFormat="1" applyFont="1" applyFill="1" applyBorder="1" applyAlignment="1">
      <alignment horizontal="center"/>
    </xf>
    <xf numFmtId="168" fontId="3" fillId="0" borderId="5" xfId="10" applyNumberFormat="1" applyFont="1" applyFill="1" applyBorder="1" applyAlignment="1">
      <alignment horizontal="center" vertical="center" wrapText="1"/>
    </xf>
    <xf numFmtId="0" fontId="3" fillId="0" borderId="5" xfId="11" applyFont="1" applyFill="1" applyBorder="1" applyAlignment="1" applyProtection="1">
      <alignment horizontal="left" vertical="center"/>
    </xf>
    <xf numFmtId="0" fontId="3" fillId="0" borderId="5" xfId="0" applyFont="1" applyFill="1" applyBorder="1" applyAlignment="1" applyProtection="1">
      <alignment vertical="center" wrapText="1"/>
    </xf>
    <xf numFmtId="9" fontId="3" fillId="0" borderId="5" xfId="10" applyNumberFormat="1" applyFont="1" applyFill="1" applyBorder="1" applyAlignment="1">
      <alignment horizontal="center" vertical="center" wrapText="1"/>
    </xf>
    <xf numFmtId="3" fontId="3" fillId="0" borderId="5" xfId="1" applyNumberFormat="1" applyFont="1" applyFill="1" applyBorder="1" applyAlignment="1">
      <alignment vertical="center" wrapText="1"/>
    </xf>
    <xf numFmtId="0" fontId="3" fillId="0" borderId="5" xfId="11" applyFont="1" applyFill="1" applyBorder="1" applyAlignment="1" applyProtection="1">
      <alignment horizontal="left" vertical="center" wrapText="1"/>
    </xf>
    <xf numFmtId="0" fontId="3" fillId="0" borderId="4" xfId="11" applyFont="1" applyFill="1" applyBorder="1" applyAlignment="1" applyProtection="1">
      <alignment horizontal="left" vertical="center" wrapText="1"/>
    </xf>
    <xf numFmtId="37" fontId="2" fillId="0" borderId="5" xfId="1" applyNumberFormat="1" applyFont="1" applyFill="1" applyBorder="1" applyAlignment="1">
      <alignment horizontal="right" vertical="center" wrapText="1"/>
    </xf>
    <xf numFmtId="37" fontId="2" fillId="0" borderId="5" xfId="1" applyNumberFormat="1" applyFont="1" applyFill="1" applyBorder="1" applyAlignment="1">
      <alignment horizontal="center" vertical="center" wrapText="1"/>
    </xf>
    <xf numFmtId="4" fontId="2" fillId="0" borderId="7" xfId="12" applyNumberFormat="1" applyFont="1" applyFill="1" applyBorder="1" applyAlignment="1">
      <alignment vertical="center"/>
    </xf>
    <xf numFmtId="0" fontId="3" fillId="0" borderId="7" xfId="11" applyFont="1" applyFill="1" applyBorder="1" applyAlignment="1" applyProtection="1">
      <alignment horizontal="left" vertical="center" wrapText="1"/>
    </xf>
    <xf numFmtId="165" fontId="3" fillId="0" borderId="7" xfId="0" applyNumberFormat="1" applyFont="1" applyFill="1" applyBorder="1" applyAlignment="1">
      <alignment horizontal="center" vertical="center"/>
    </xf>
    <xf numFmtId="0" fontId="3" fillId="0" borderId="7" xfId="0" applyFont="1" applyFill="1" applyBorder="1" applyAlignment="1">
      <alignment horizontal="center" vertical="center"/>
    </xf>
    <xf numFmtId="9" fontId="3" fillId="0" borderId="7" xfId="10" applyNumberFormat="1" applyFont="1" applyFill="1" applyBorder="1" applyAlignment="1">
      <alignment horizontal="center" vertical="center" wrapText="1"/>
    </xf>
    <xf numFmtId="3" fontId="3" fillId="0" borderId="7" xfId="1" applyNumberFormat="1" applyFont="1" applyFill="1" applyBorder="1" applyAlignment="1">
      <alignment vertical="center" wrapText="1"/>
    </xf>
    <xf numFmtId="37" fontId="2" fillId="0" borderId="7" xfId="1" applyNumberFormat="1" applyFont="1" applyFill="1" applyBorder="1" applyAlignment="1">
      <alignment horizontal="right" vertical="center" wrapText="1"/>
    </xf>
    <xf numFmtId="37" fontId="2" fillId="0" borderId="4" xfId="1" applyNumberFormat="1" applyFont="1" applyFill="1" applyBorder="1" applyAlignment="1">
      <alignment horizontal="right" vertical="center" wrapText="1"/>
    </xf>
    <xf numFmtId="37" fontId="2" fillId="0" borderId="4" xfId="1" applyNumberFormat="1" applyFont="1" applyFill="1" applyBorder="1" applyAlignment="1">
      <alignment horizontal="center" vertical="center" wrapText="1"/>
    </xf>
    <xf numFmtId="37" fontId="0" fillId="0" borderId="0" xfId="0" applyNumberFormat="1"/>
    <xf numFmtId="2" fontId="3" fillId="0" borderId="4" xfId="0"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0" fontId="3" fillId="0" borderId="4" xfId="11" applyFont="1" applyFill="1" applyBorder="1" applyAlignment="1" applyProtection="1">
      <alignment vertical="center" wrapText="1"/>
    </xf>
    <xf numFmtId="2" fontId="3" fillId="0" borderId="5" xfId="0" applyNumberFormat="1" applyFont="1" applyFill="1" applyBorder="1" applyAlignment="1">
      <alignment horizontal="center" vertical="center"/>
    </xf>
    <xf numFmtId="3" fontId="3" fillId="0" borderId="5" xfId="0" applyNumberFormat="1" applyFont="1" applyFill="1" applyBorder="1" applyAlignment="1">
      <alignment horizontal="center" vertical="center"/>
    </xf>
    <xf numFmtId="168" fontId="3" fillId="0" borderId="2" xfId="10" applyNumberFormat="1" applyFont="1" applyFill="1" applyBorder="1" applyAlignment="1">
      <alignment horizontal="center" vertical="center" wrapText="1"/>
    </xf>
    <xf numFmtId="168" fontId="2" fillId="0" borderId="2" xfId="10" applyNumberFormat="1" applyFont="1" applyFill="1" applyBorder="1" applyAlignment="1">
      <alignment horizontal="center" vertical="center" wrapText="1"/>
    </xf>
    <xf numFmtId="3" fontId="2" fillId="0" borderId="2" xfId="10" applyNumberFormat="1" applyFont="1" applyFill="1" applyBorder="1" applyAlignment="1">
      <alignment horizontal="center" vertical="center" wrapText="1"/>
    </xf>
    <xf numFmtId="3" fontId="2" fillId="0" borderId="2" xfId="1" applyNumberFormat="1" applyFont="1" applyFill="1" applyBorder="1" applyAlignment="1">
      <alignment vertical="center" wrapText="1"/>
    </xf>
    <xf numFmtId="3" fontId="2" fillId="0" borderId="2" xfId="1" applyNumberFormat="1" applyFont="1" applyFill="1" applyBorder="1" applyAlignment="1">
      <alignment horizontal="right" vertical="center" wrapText="1"/>
    </xf>
    <xf numFmtId="37" fontId="2" fillId="0" borderId="2" xfId="1" applyNumberFormat="1" applyFont="1" applyFill="1" applyBorder="1" applyAlignment="1">
      <alignment horizontal="center" vertical="center" wrapText="1"/>
    </xf>
    <xf numFmtId="0" fontId="2" fillId="0" borderId="0" xfId="1" applyFont="1" applyFill="1" applyAlignment="1">
      <alignment vertical="center" wrapText="1"/>
    </xf>
    <xf numFmtId="0" fontId="2" fillId="0" borderId="2" xfId="14" applyNumberFormat="1" applyFont="1" applyFill="1" applyBorder="1" applyAlignment="1">
      <alignment horizontal="center" vertical="center" wrapText="1"/>
    </xf>
    <xf numFmtId="0" fontId="2" fillId="0" borderId="9" xfId="14" applyNumberFormat="1" applyFont="1" applyFill="1" applyBorder="1" applyAlignment="1">
      <alignment horizontal="center" vertical="center" wrapText="1"/>
    </xf>
    <xf numFmtId="168" fontId="7" fillId="0" borderId="16" xfId="10" applyNumberFormat="1" applyFont="1" applyFill="1" applyBorder="1" applyAlignment="1">
      <alignment horizontal="center" vertical="center" wrapText="1"/>
    </xf>
    <xf numFmtId="168" fontId="3" fillId="0" borderId="4" xfId="10" applyNumberFormat="1" applyFont="1" applyFill="1" applyBorder="1" applyAlignment="1">
      <alignment horizontal="center" vertical="center"/>
    </xf>
    <xf numFmtId="168" fontId="3" fillId="0" borderId="4" xfId="10" applyNumberFormat="1" applyFont="1" applyFill="1" applyBorder="1" applyAlignment="1">
      <alignment horizontal="left" vertical="center" wrapText="1"/>
    </xf>
    <xf numFmtId="1" fontId="3" fillId="0" borderId="4" xfId="8" applyNumberFormat="1" applyFont="1" applyFill="1" applyBorder="1" applyAlignment="1">
      <alignment horizontal="center" vertical="center" wrapText="1"/>
    </xf>
    <xf numFmtId="170" fontId="3" fillId="0" borderId="4" xfId="10" applyNumberFormat="1" applyFont="1" applyFill="1" applyBorder="1" applyAlignment="1">
      <alignment horizontal="center" vertical="center" wrapText="1"/>
    </xf>
    <xf numFmtId="3" fontId="3" fillId="0" borderId="4" xfId="10" applyNumberFormat="1" applyFont="1" applyFill="1" applyBorder="1" applyAlignment="1">
      <alignment horizontal="right" vertical="center" wrapText="1"/>
    </xf>
    <xf numFmtId="3" fontId="2" fillId="0" borderId="4" xfId="10" applyNumberFormat="1" applyFont="1" applyFill="1" applyBorder="1" applyAlignment="1">
      <alignment horizontal="right" vertical="center" wrapText="1"/>
    </xf>
    <xf numFmtId="169" fontId="3" fillId="0" borderId="4" xfId="8" applyNumberFormat="1" applyFont="1" applyFill="1" applyBorder="1" applyAlignment="1">
      <alignment horizontal="center" vertical="center" wrapText="1"/>
    </xf>
    <xf numFmtId="0" fontId="3" fillId="0" borderId="0" xfId="1" applyFont="1" applyFill="1" applyBorder="1" applyAlignment="1">
      <alignment horizontal="center" vertical="center"/>
    </xf>
    <xf numFmtId="168" fontId="2" fillId="0" borderId="2" xfId="10" applyNumberFormat="1" applyFont="1" applyFill="1" applyBorder="1" applyAlignment="1">
      <alignment horizontal="center" vertical="center"/>
    </xf>
    <xf numFmtId="168" fontId="2" fillId="0" borderId="2" xfId="10" applyNumberFormat="1" applyFont="1" applyFill="1" applyBorder="1" applyAlignment="1">
      <alignment horizontal="left" vertical="center" wrapText="1"/>
    </xf>
    <xf numFmtId="169" fontId="3" fillId="2" borderId="2" xfId="8" applyNumberFormat="1" applyFont="1" applyFill="1" applyBorder="1" applyAlignment="1">
      <alignment horizontal="center" vertical="center" wrapText="1"/>
    </xf>
    <xf numFmtId="3" fontId="3" fillId="2" borderId="2" xfId="8" applyNumberFormat="1" applyFont="1" applyFill="1" applyBorder="1" applyAlignment="1">
      <alignment horizontal="center" vertical="center" wrapText="1"/>
    </xf>
    <xf numFmtId="3" fontId="2" fillId="2" borderId="2" xfId="10" applyNumberFormat="1" applyFont="1" applyFill="1" applyBorder="1" applyAlignment="1">
      <alignment horizontal="center" vertical="center" wrapText="1"/>
    </xf>
    <xf numFmtId="3" fontId="2" fillId="2" borderId="2" xfId="10" applyNumberFormat="1" applyFont="1" applyFill="1" applyBorder="1" applyAlignment="1">
      <alignment horizontal="right" vertical="center" wrapText="1"/>
    </xf>
    <xf numFmtId="3" fontId="2" fillId="0" borderId="2" xfId="10" applyNumberFormat="1" applyFont="1" applyFill="1" applyBorder="1" applyAlignment="1">
      <alignment horizontal="right" vertical="center" wrapText="1"/>
    </xf>
    <xf numFmtId="0" fontId="0" fillId="0" borderId="0" xfId="0" applyAlignment="1">
      <alignment horizontal="center"/>
    </xf>
    <xf numFmtId="165" fontId="3" fillId="0" borderId="0" xfId="1" applyNumberFormat="1" applyFont="1" applyFill="1" applyAlignment="1">
      <alignment horizontal="center" vertical="center" wrapText="1"/>
    </xf>
    <xf numFmtId="0" fontId="2" fillId="0" borderId="1" xfId="2" applyFont="1" applyFill="1" applyBorder="1" applyAlignment="1">
      <alignment horizontal="center" vertical="center"/>
    </xf>
    <xf numFmtId="0" fontId="2" fillId="0" borderId="1" xfId="2" applyFont="1" applyFill="1" applyBorder="1" applyAlignment="1">
      <alignment vertical="center" wrapText="1"/>
    </xf>
    <xf numFmtId="0" fontId="3" fillId="0" borderId="0" xfId="1" applyFont="1" applyFill="1" applyAlignment="1">
      <alignment horizontal="left" vertical="center" wrapText="1"/>
    </xf>
    <xf numFmtId="168" fontId="7" fillId="0" borderId="16" xfId="1" applyNumberFormat="1" applyFont="1" applyFill="1" applyBorder="1" applyAlignment="1">
      <alignment horizontal="center" vertical="center" wrapText="1"/>
    </xf>
    <xf numFmtId="168" fontId="6" fillId="0" borderId="16" xfId="1" applyNumberFormat="1" applyFont="1" applyFill="1" applyBorder="1" applyAlignment="1">
      <alignment horizontal="center" vertical="center" wrapText="1"/>
    </xf>
    <xf numFmtId="168" fontId="3" fillId="0" borderId="15" xfId="1" applyNumberFormat="1" applyFont="1" applyFill="1" applyBorder="1" applyAlignment="1">
      <alignment horizontal="center" vertical="center"/>
    </xf>
    <xf numFmtId="168" fontId="2" fillId="0" borderId="15" xfId="1" applyNumberFormat="1" applyFont="1" applyFill="1" applyBorder="1" applyAlignment="1">
      <alignment horizontal="left" vertical="center" wrapText="1"/>
    </xf>
    <xf numFmtId="165" fontId="3" fillId="0" borderId="15" xfId="1" applyNumberFormat="1" applyFont="1" applyFill="1" applyBorder="1" applyAlignment="1">
      <alignment horizontal="center" vertical="center" wrapText="1"/>
    </xf>
    <xf numFmtId="3" fontId="3" fillId="0" borderId="15" xfId="1" applyNumberFormat="1" applyFont="1" applyFill="1" applyBorder="1" applyAlignment="1">
      <alignment horizontal="right" vertical="center" wrapText="1"/>
    </xf>
    <xf numFmtId="3" fontId="2" fillId="0" borderId="15" xfId="1" applyNumberFormat="1" applyFont="1" applyFill="1" applyBorder="1" applyAlignment="1">
      <alignment horizontal="right" vertical="center" wrapText="1"/>
    </xf>
    <xf numFmtId="168" fontId="3" fillId="0" borderId="4" xfId="1" applyNumberFormat="1" applyFont="1" applyFill="1" applyBorder="1" applyAlignment="1">
      <alignment horizontal="center" vertical="center"/>
    </xf>
    <xf numFmtId="168" fontId="2" fillId="0" borderId="2" xfId="1" applyNumberFormat="1" applyFont="1" applyFill="1" applyBorder="1" applyAlignment="1">
      <alignment horizontal="center" vertical="center"/>
    </xf>
    <xf numFmtId="165" fontId="2" fillId="0" borderId="2" xfId="0" applyNumberFormat="1" applyFont="1" applyFill="1" applyBorder="1" applyAlignment="1">
      <alignment horizontal="center" vertical="center"/>
    </xf>
    <xf numFmtId="3" fontId="2" fillId="0" borderId="2" xfId="0" applyNumberFormat="1" applyFont="1" applyFill="1" applyBorder="1" applyAlignment="1">
      <alignment vertical="center"/>
    </xf>
    <xf numFmtId="169" fontId="3" fillId="0" borderId="4" xfId="10" applyNumberFormat="1" applyFont="1" applyFill="1" applyBorder="1" applyAlignment="1">
      <alignment horizontal="center" vertical="center" wrapText="1"/>
    </xf>
    <xf numFmtId="3" fontId="3" fillId="0" borderId="6" xfId="2" applyNumberFormat="1" applyFont="1" applyFill="1" applyBorder="1" applyAlignment="1">
      <alignment horizontal="center" vertical="center" wrapText="1"/>
    </xf>
    <xf numFmtId="1" fontId="3" fillId="0" borderId="6" xfId="2" applyNumberFormat="1" applyFont="1" applyFill="1" applyBorder="1" applyAlignment="1">
      <alignment horizontal="center" vertical="center" wrapText="1"/>
    </xf>
    <xf numFmtId="165" fontId="3" fillId="0" borderId="6" xfId="2" applyNumberFormat="1" applyFont="1" applyFill="1" applyBorder="1" applyAlignment="1">
      <alignment horizontal="center" vertical="center" wrapText="1"/>
    </xf>
    <xf numFmtId="0" fontId="3" fillId="0" borderId="6" xfId="2" applyFont="1" applyFill="1" applyBorder="1" applyAlignment="1">
      <alignment horizontal="center" vertical="center" wrapText="1"/>
    </xf>
    <xf numFmtId="164" fontId="3" fillId="0" borderId="6" xfId="2" applyNumberFormat="1" applyFont="1" applyFill="1" applyBorder="1" applyAlignment="1">
      <alignment vertical="center" wrapText="1"/>
    </xf>
    <xf numFmtId="2" fontId="3" fillId="0" borderId="6" xfId="2" applyNumberFormat="1" applyFont="1" applyFill="1" applyBorder="1" applyAlignment="1">
      <alignment horizontal="center" vertical="center" wrapText="1"/>
    </xf>
    <xf numFmtId="173" fontId="3" fillId="0" borderId="6" xfId="2" applyNumberFormat="1" applyFont="1" applyFill="1" applyBorder="1" applyAlignment="1">
      <alignment horizontal="center" vertical="center" wrapText="1"/>
    </xf>
    <xf numFmtId="172" fontId="3" fillId="0" borderId="6" xfId="8" applyNumberFormat="1" applyFont="1" applyFill="1" applyBorder="1" applyAlignment="1">
      <alignment horizontal="center" vertical="center" wrapText="1"/>
    </xf>
    <xf numFmtId="2" fontId="3" fillId="0" borderId="7" xfId="0" applyNumberFormat="1" applyFont="1" applyFill="1" applyBorder="1" applyAlignment="1">
      <alignment horizontal="center" vertical="center"/>
    </xf>
    <xf numFmtId="3" fontId="3" fillId="0" borderId="7" xfId="0" applyNumberFormat="1" applyFont="1" applyFill="1" applyBorder="1" applyAlignment="1">
      <alignment horizontal="center" vertical="center"/>
    </xf>
    <xf numFmtId="3" fontId="3" fillId="0" borderId="6" xfId="1" applyNumberFormat="1" applyFont="1" applyFill="1" applyBorder="1" applyAlignment="1">
      <alignment horizontal="right" vertical="center" wrapText="1"/>
    </xf>
    <xf numFmtId="0" fontId="2" fillId="0" borderId="0" xfId="1" applyFont="1" applyFill="1" applyAlignment="1">
      <alignment horizontal="left" vertical="center" wrapText="1"/>
    </xf>
    <xf numFmtId="0" fontId="2" fillId="0" borderId="0" xfId="16" applyFont="1" applyFill="1" applyBorder="1" applyAlignment="1">
      <alignment horizontal="left" vertical="center"/>
    </xf>
    <xf numFmtId="0" fontId="2" fillId="0" borderId="0" xfId="16" applyFont="1" applyFill="1" applyBorder="1" applyAlignment="1">
      <alignment horizontal="left" vertical="center" wrapText="1"/>
    </xf>
    <xf numFmtId="0" fontId="2" fillId="0" borderId="0" xfId="16" applyFont="1" applyFill="1" applyBorder="1" applyAlignment="1">
      <alignment horizontal="center" vertical="center"/>
    </xf>
    <xf numFmtId="2" fontId="2" fillId="0" borderId="0" xfId="16" applyNumberFormat="1" applyFont="1" applyFill="1" applyBorder="1" applyAlignment="1">
      <alignment horizontal="center" vertical="center"/>
    </xf>
    <xf numFmtId="49" fontId="2" fillId="0" borderId="0" xfId="16" applyNumberFormat="1" applyFont="1" applyFill="1" applyBorder="1" applyAlignment="1">
      <alignment horizontal="left" vertical="center"/>
    </xf>
    <xf numFmtId="2" fontId="2" fillId="0" borderId="2" xfId="17" applyNumberFormat="1" applyFont="1" applyFill="1" applyBorder="1" applyAlignment="1">
      <alignment horizontal="center" vertical="center" wrapText="1"/>
    </xf>
    <xf numFmtId="2" fontId="2" fillId="0" borderId="2" xfId="12" applyNumberFormat="1" applyFont="1" applyFill="1" applyBorder="1" applyAlignment="1">
      <alignment horizontal="center" vertical="center" wrapText="1"/>
    </xf>
    <xf numFmtId="49" fontId="2" fillId="0" borderId="2" xfId="17" applyNumberFormat="1" applyFont="1" applyFill="1" applyBorder="1" applyAlignment="1">
      <alignment horizontal="center" vertical="center" wrapText="1"/>
    </xf>
    <xf numFmtId="0" fontId="7" fillId="0" borderId="16" xfId="16" applyNumberFormat="1" applyFont="1" applyFill="1" applyBorder="1" applyAlignment="1">
      <alignment horizontal="center" vertical="center"/>
    </xf>
    <xf numFmtId="3" fontId="7" fillId="0" borderId="16" xfId="16" applyNumberFormat="1" applyFont="1" applyFill="1" applyBorder="1" applyAlignment="1">
      <alignment horizontal="center" vertical="center"/>
    </xf>
    <xf numFmtId="3" fontId="7" fillId="0" borderId="16" xfId="16" applyNumberFormat="1" applyFont="1" applyFill="1" applyBorder="1" applyAlignment="1">
      <alignment horizontal="center" vertical="center" wrapText="1"/>
    </xf>
    <xf numFmtId="3" fontId="3" fillId="0" borderId="17" xfId="12" applyNumberFormat="1" applyFont="1" applyFill="1" applyBorder="1" applyAlignment="1">
      <alignment horizontal="center" vertical="center" wrapText="1"/>
    </xf>
    <xf numFmtId="2" fontId="3" fillId="0" borderId="17" xfId="17" applyNumberFormat="1" applyFont="1" applyFill="1" applyBorder="1" applyAlignment="1">
      <alignment horizontal="center" vertical="center"/>
    </xf>
    <xf numFmtId="166" fontId="3" fillId="0" borderId="17" xfId="17" applyNumberFormat="1" applyFont="1" applyFill="1" applyBorder="1" applyAlignment="1">
      <alignment horizontal="center" vertical="center"/>
    </xf>
    <xf numFmtId="49" fontId="3" fillId="0" borderId="17" xfId="17" applyNumberFormat="1" applyFont="1" applyFill="1" applyBorder="1" applyAlignment="1">
      <alignment horizontal="center" vertical="center"/>
    </xf>
    <xf numFmtId="9" fontId="3" fillId="0" borderId="17" xfId="19" applyNumberFormat="1" applyFont="1" applyFill="1" applyBorder="1" applyAlignment="1">
      <alignment horizontal="center" vertical="center"/>
    </xf>
    <xf numFmtId="3" fontId="3" fillId="0" borderId="17" xfId="0" applyNumberFormat="1" applyFont="1" applyFill="1" applyBorder="1" applyAlignment="1">
      <alignment vertical="center"/>
    </xf>
    <xf numFmtId="3" fontId="2" fillId="0" borderId="17" xfId="17" applyNumberFormat="1" applyFont="1" applyFill="1" applyBorder="1" applyAlignment="1">
      <alignment vertical="center"/>
    </xf>
    <xf numFmtId="174" fontId="2" fillId="0" borderId="17" xfId="17" applyNumberFormat="1" applyFont="1" applyFill="1" applyBorder="1" applyAlignment="1">
      <alignment vertical="center"/>
    </xf>
    <xf numFmtId="3" fontId="3" fillId="0" borderId="4" xfId="12" applyNumberFormat="1" applyFont="1" applyFill="1" applyBorder="1" applyAlignment="1">
      <alignment horizontal="center" vertical="center" wrapText="1"/>
    </xf>
    <xf numFmtId="4" fontId="3" fillId="0" borderId="4" xfId="12" applyNumberFormat="1" applyFont="1" applyFill="1" applyBorder="1" applyAlignment="1">
      <alignment vertical="center" wrapText="1"/>
    </xf>
    <xf numFmtId="1" fontId="3" fillId="0" borderId="4" xfId="12" applyNumberFormat="1" applyFont="1" applyFill="1" applyBorder="1" applyAlignment="1">
      <alignment horizontal="center" vertical="center" wrapText="1"/>
    </xf>
    <xf numFmtId="166" fontId="3" fillId="0" borderId="4" xfId="12" applyNumberFormat="1" applyFont="1" applyFill="1" applyBorder="1" applyAlignment="1">
      <alignment horizontal="center" vertical="center" wrapText="1"/>
    </xf>
    <xf numFmtId="3" fontId="3" fillId="0" borderId="4" xfId="17" applyNumberFormat="1" applyFont="1" applyFill="1" applyBorder="1" applyAlignment="1">
      <alignment vertical="center"/>
    </xf>
    <xf numFmtId="174" fontId="3" fillId="0" borderId="4" xfId="17" applyNumberFormat="1" applyFont="1" applyFill="1" applyBorder="1" applyAlignment="1">
      <alignment vertical="center"/>
    </xf>
    <xf numFmtId="3" fontId="3" fillId="0" borderId="5" xfId="12" applyNumberFormat="1" applyFont="1" applyFill="1" applyBorder="1" applyAlignment="1">
      <alignment horizontal="center" vertical="center" wrapText="1"/>
    </xf>
    <xf numFmtId="4" fontId="3" fillId="0" borderId="5" xfId="12" applyNumberFormat="1" applyFont="1" applyFill="1" applyBorder="1" applyAlignment="1">
      <alignment vertical="center" wrapText="1"/>
    </xf>
    <xf numFmtId="1" fontId="3" fillId="0" borderId="5" xfId="12" applyNumberFormat="1" applyFont="1" applyFill="1" applyBorder="1" applyAlignment="1">
      <alignment horizontal="center" vertical="center" wrapText="1"/>
    </xf>
    <xf numFmtId="0" fontId="3" fillId="0" borderId="5" xfId="18" applyFont="1" applyFill="1" applyBorder="1" applyAlignment="1">
      <alignment horizontal="left" vertical="center"/>
    </xf>
    <xf numFmtId="2" fontId="3" fillId="0" borderId="5" xfId="17" applyNumberFormat="1" applyFont="1" applyFill="1" applyBorder="1" applyAlignment="1">
      <alignment horizontal="center" vertical="center"/>
    </xf>
    <xf numFmtId="166" fontId="3" fillId="0" borderId="5" xfId="17" applyNumberFormat="1" applyFont="1" applyFill="1" applyBorder="1" applyAlignment="1">
      <alignment horizontal="center" vertical="center"/>
    </xf>
    <xf numFmtId="49" fontId="3" fillId="0" borderId="5" xfId="17" applyNumberFormat="1" applyFont="1" applyFill="1" applyBorder="1" applyAlignment="1">
      <alignment horizontal="center" vertical="center"/>
    </xf>
    <xf numFmtId="9" fontId="3" fillId="0" borderId="5" xfId="19" applyNumberFormat="1" applyFont="1" applyFill="1" applyBorder="1" applyAlignment="1">
      <alignment horizontal="center" vertical="center"/>
    </xf>
    <xf numFmtId="3" fontId="3" fillId="0" borderId="5" xfId="0" applyNumberFormat="1" applyFont="1" applyFill="1" applyBorder="1" applyAlignment="1">
      <alignment vertical="center"/>
    </xf>
    <xf numFmtId="3" fontId="3" fillId="0" borderId="5" xfId="17" applyNumberFormat="1" applyFont="1" applyFill="1" applyBorder="1" applyAlignment="1">
      <alignment vertical="center"/>
    </xf>
    <xf numFmtId="174" fontId="3" fillId="0" borderId="5" xfId="17" applyNumberFormat="1" applyFont="1" applyFill="1" applyBorder="1" applyAlignment="1">
      <alignment vertical="center"/>
    </xf>
    <xf numFmtId="3" fontId="3" fillId="0" borderId="7" xfId="12" applyNumberFormat="1" applyFont="1" applyFill="1" applyBorder="1" applyAlignment="1">
      <alignment horizontal="center" vertical="center" wrapText="1"/>
    </xf>
    <xf numFmtId="1" fontId="3" fillId="0" borderId="7" xfId="12" applyNumberFormat="1" applyFont="1" applyFill="1" applyBorder="1" applyAlignment="1">
      <alignment horizontal="center" vertical="center" wrapText="1"/>
    </xf>
    <xf numFmtId="0" fontId="3" fillId="0" borderId="7" xfId="18" applyFont="1" applyFill="1" applyBorder="1" applyAlignment="1">
      <alignment horizontal="left" vertical="center" wrapText="1"/>
    </xf>
    <xf numFmtId="2" fontId="3" fillId="0" borderId="7" xfId="17" applyNumberFormat="1" applyFont="1" applyFill="1" applyBorder="1" applyAlignment="1">
      <alignment horizontal="center" vertical="center"/>
    </xf>
    <xf numFmtId="166" fontId="3" fillId="0" borderId="7" xfId="17" applyNumberFormat="1" applyFont="1" applyFill="1" applyBorder="1" applyAlignment="1">
      <alignment horizontal="center" vertical="center"/>
    </xf>
    <xf numFmtId="49" fontId="3" fillId="0" borderId="7" xfId="17" applyNumberFormat="1" applyFont="1" applyFill="1" applyBorder="1" applyAlignment="1">
      <alignment horizontal="center" vertical="center"/>
    </xf>
    <xf numFmtId="9" fontId="3" fillId="0" borderId="7" xfId="19" applyNumberFormat="1" applyFont="1" applyFill="1" applyBorder="1" applyAlignment="1">
      <alignment horizontal="center" vertical="center"/>
    </xf>
    <xf numFmtId="3" fontId="3" fillId="0" borderId="7" xfId="0" applyNumberFormat="1" applyFont="1" applyFill="1" applyBorder="1" applyAlignment="1">
      <alignment vertical="center"/>
    </xf>
    <xf numFmtId="3" fontId="2" fillId="0" borderId="7" xfId="17" applyNumberFormat="1" applyFont="1" applyFill="1" applyBorder="1" applyAlignment="1">
      <alignment vertical="center"/>
    </xf>
    <xf numFmtId="4" fontId="2" fillId="0" borderId="7" xfId="12" applyNumberFormat="1" applyFont="1" applyFill="1" applyBorder="1" applyAlignment="1">
      <alignment horizontal="left" vertical="center"/>
    </xf>
    <xf numFmtId="2" fontId="3" fillId="0" borderId="4" xfId="17" applyNumberFormat="1" applyFont="1" applyFill="1" applyBorder="1" applyAlignment="1">
      <alignment horizontal="center" vertical="center"/>
    </xf>
    <xf numFmtId="175" fontId="3" fillId="0" borderId="4" xfId="0" applyNumberFormat="1" applyFont="1" applyFill="1" applyBorder="1" applyAlignment="1">
      <alignment vertical="center"/>
    </xf>
    <xf numFmtId="49" fontId="3" fillId="0" borderId="4" xfId="17" applyNumberFormat="1" applyFont="1" applyFill="1" applyBorder="1" applyAlignment="1">
      <alignment horizontal="center" vertical="center"/>
    </xf>
    <xf numFmtId="9" fontId="3" fillId="0" borderId="4" xfId="19" applyNumberFormat="1" applyFont="1" applyFill="1" applyBorder="1" applyAlignment="1">
      <alignment horizontal="center" vertical="center"/>
    </xf>
    <xf numFmtId="3" fontId="3" fillId="0" borderId="4" xfId="0" applyNumberFormat="1" applyFont="1" applyFill="1" applyBorder="1" applyAlignment="1">
      <alignment vertical="center"/>
    </xf>
    <xf numFmtId="3" fontId="2" fillId="0" borderId="2" xfId="12" applyNumberFormat="1" applyFont="1" applyFill="1" applyBorder="1" applyAlignment="1">
      <alignment horizontal="center" vertical="center" wrapText="1"/>
    </xf>
    <xf numFmtId="165" fontId="2" fillId="0" borderId="2" xfId="12" applyNumberFormat="1" applyFont="1" applyFill="1" applyBorder="1" applyAlignment="1">
      <alignment horizontal="center" vertical="center" wrapText="1"/>
    </xf>
    <xf numFmtId="4" fontId="2" fillId="0" borderId="2" xfId="12" applyNumberFormat="1" applyFont="1" applyFill="1" applyBorder="1" applyAlignment="1">
      <alignment horizontal="center" vertical="center" wrapText="1"/>
    </xf>
    <xf numFmtId="0" fontId="2" fillId="0" borderId="2" xfId="18" applyFont="1" applyFill="1" applyBorder="1" applyAlignment="1">
      <alignment horizontal="left" vertical="center" wrapText="1"/>
    </xf>
    <xf numFmtId="2" fontId="2" fillId="0" borderId="2" xfId="17" applyNumberFormat="1" applyFont="1" applyFill="1" applyBorder="1" applyAlignment="1">
      <alignment horizontal="center" vertical="center"/>
    </xf>
    <xf numFmtId="49" fontId="2" fillId="0" borderId="2" xfId="17" applyNumberFormat="1" applyFont="1" applyFill="1" applyBorder="1" applyAlignment="1">
      <alignment horizontal="center" vertical="center"/>
    </xf>
    <xf numFmtId="9" fontId="2" fillId="0" borderId="2" xfId="19" applyNumberFormat="1" applyFont="1" applyFill="1" applyBorder="1" applyAlignment="1">
      <alignment horizontal="center" vertical="center"/>
    </xf>
    <xf numFmtId="3" fontId="2" fillId="0" borderId="2" xfId="21" applyNumberFormat="1" applyFont="1" applyFill="1" applyBorder="1" applyAlignment="1">
      <alignment vertical="center"/>
    </xf>
    <xf numFmtId="3" fontId="2" fillId="0" borderId="2" xfId="17" applyNumberFormat="1" applyFont="1" applyFill="1" applyBorder="1" applyAlignment="1">
      <alignment vertical="center"/>
    </xf>
    <xf numFmtId="0" fontId="20" fillId="0" borderId="0" xfId="0" applyFont="1"/>
    <xf numFmtId="166" fontId="3" fillId="0" borderId="6" xfId="2" applyNumberFormat="1" applyFont="1" applyFill="1" applyBorder="1" applyAlignment="1">
      <alignment horizontal="center" vertical="center" wrapText="1"/>
    </xf>
    <xf numFmtId="0" fontId="3" fillId="0" borderId="5" xfId="18" applyFont="1" applyFill="1" applyBorder="1" applyAlignment="1">
      <alignment horizontal="left" vertical="center" wrapText="1"/>
    </xf>
    <xf numFmtId="165" fontId="3" fillId="0" borderId="12" xfId="2" applyNumberFormat="1" applyFont="1" applyFill="1" applyBorder="1" applyAlignment="1">
      <alignment horizontal="center" vertical="center" wrapText="1"/>
    </xf>
    <xf numFmtId="0" fontId="3" fillId="0" borderId="12" xfId="2" applyFont="1" applyFill="1" applyBorder="1" applyAlignment="1">
      <alignment horizontal="center" vertical="center" wrapText="1"/>
    </xf>
    <xf numFmtId="2" fontId="2" fillId="0" borderId="4" xfId="2" applyNumberFormat="1" applyFont="1" applyFill="1" applyBorder="1" applyAlignment="1">
      <alignment horizontal="left" vertical="center" wrapText="1"/>
    </xf>
    <xf numFmtId="2" fontId="21" fillId="0" borderId="4" xfId="2" applyNumberFormat="1" applyFont="1" applyFill="1" applyBorder="1" applyAlignment="1">
      <alignment horizontal="center" vertical="center" wrapText="1"/>
    </xf>
    <xf numFmtId="2" fontId="2" fillId="0" borderId="4" xfId="2" applyNumberFormat="1" applyFont="1" applyFill="1" applyBorder="1" applyAlignment="1">
      <alignment vertical="center" wrapText="1"/>
    </xf>
    <xf numFmtId="176" fontId="3" fillId="0" borderId="6" xfId="2" applyNumberFormat="1" applyFont="1" applyFill="1" applyBorder="1" applyAlignment="1">
      <alignment vertical="center" wrapText="1"/>
    </xf>
    <xf numFmtId="176" fontId="3" fillId="0" borderId="6" xfId="2" applyNumberFormat="1" applyFont="1" applyFill="1" applyBorder="1" applyAlignment="1">
      <alignment horizontal="center" vertical="center" wrapText="1"/>
    </xf>
    <xf numFmtId="0" fontId="3" fillId="0" borderId="4" xfId="18" applyFont="1" applyFill="1" applyBorder="1" applyAlignment="1">
      <alignment horizontal="left" vertical="center" wrapText="1"/>
    </xf>
    <xf numFmtId="164" fontId="21" fillId="0" borderId="4" xfId="2" applyNumberFormat="1" applyFont="1" applyFill="1" applyBorder="1" applyAlignment="1">
      <alignment vertical="center" wrapText="1"/>
    </xf>
    <xf numFmtId="0" fontId="3" fillId="0" borderId="6" xfId="0" applyNumberFormat="1" applyFont="1" applyFill="1" applyBorder="1" applyAlignment="1" applyProtection="1">
      <alignment vertical="center" wrapText="1"/>
    </xf>
    <xf numFmtId="3" fontId="21" fillId="0" borderId="4" xfId="2" applyNumberFormat="1" applyFont="1" applyFill="1" applyBorder="1" applyAlignment="1">
      <alignment horizontal="center" vertical="center" wrapText="1"/>
    </xf>
    <xf numFmtId="0" fontId="22" fillId="0" borderId="4" xfId="0" applyNumberFormat="1" applyFont="1" applyFill="1" applyBorder="1" applyAlignment="1" applyProtection="1">
      <alignment vertical="center" wrapText="1"/>
    </xf>
    <xf numFmtId="1" fontId="21" fillId="0" borderId="4" xfId="2" applyNumberFormat="1" applyFont="1" applyFill="1" applyBorder="1" applyAlignment="1">
      <alignment horizontal="center" vertical="center" wrapText="1"/>
    </xf>
    <xf numFmtId="165" fontId="21" fillId="0" borderId="4" xfId="2" applyNumberFormat="1" applyFont="1" applyFill="1" applyBorder="1" applyAlignment="1">
      <alignment horizontal="center" vertical="center" wrapText="1"/>
    </xf>
    <xf numFmtId="0" fontId="21" fillId="0" borderId="4" xfId="2" applyFont="1" applyFill="1" applyBorder="1" applyAlignment="1">
      <alignment horizontal="center" vertical="center" wrapText="1"/>
    </xf>
    <xf numFmtId="166" fontId="3" fillId="0" borderId="4" xfId="1" applyNumberFormat="1" applyFont="1" applyFill="1" applyBorder="1" applyAlignment="1">
      <alignment horizontal="center" vertical="center" wrapText="1"/>
    </xf>
    <xf numFmtId="1" fontId="22" fillId="0" borderId="7" xfId="1" applyNumberFormat="1" applyFont="1" applyFill="1" applyBorder="1" applyAlignment="1">
      <alignment horizontal="center" vertical="center" wrapText="1"/>
    </xf>
    <xf numFmtId="165" fontId="22" fillId="0" borderId="7" xfId="1" applyNumberFormat="1" applyFont="1" applyFill="1" applyBorder="1" applyAlignment="1">
      <alignment horizontal="center" vertical="center" wrapText="1"/>
    </xf>
    <xf numFmtId="43" fontId="22" fillId="0" borderId="7" xfId="1" applyNumberFormat="1" applyFont="1" applyFill="1" applyBorder="1" applyAlignment="1">
      <alignment horizontal="center" vertical="center" wrapText="1"/>
    </xf>
    <xf numFmtId="165" fontId="22" fillId="0" borderId="7" xfId="1" applyNumberFormat="1" applyFont="1" applyFill="1" applyBorder="1" applyAlignment="1">
      <alignment horizontal="center" vertical="center" wrapText="1" shrinkToFit="1"/>
    </xf>
    <xf numFmtId="9" fontId="22" fillId="0" borderId="7" xfId="7" applyFont="1" applyFill="1" applyBorder="1" applyAlignment="1">
      <alignment horizontal="center" vertical="center" shrinkToFit="1"/>
    </xf>
    <xf numFmtId="3" fontId="22" fillId="0" borderId="7" xfId="1" applyNumberFormat="1" applyFont="1" applyFill="1" applyBorder="1" applyAlignment="1">
      <alignment horizontal="center" vertical="center" shrinkToFit="1"/>
    </xf>
    <xf numFmtId="3" fontId="22" fillId="0" borderId="7" xfId="1" applyNumberFormat="1" applyFont="1" applyFill="1" applyBorder="1" applyAlignment="1">
      <alignment horizontal="right" vertical="center" wrapText="1"/>
    </xf>
    <xf numFmtId="165" fontId="22" fillId="0" borderId="7" xfId="7" applyNumberFormat="1" applyFont="1" applyFill="1" applyBorder="1" applyAlignment="1">
      <alignment horizontal="center" vertical="center" shrinkToFit="1"/>
    </xf>
    <xf numFmtId="9" fontId="22" fillId="0" borderId="7" xfId="1" applyNumberFormat="1" applyFont="1" applyFill="1" applyBorder="1" applyAlignment="1">
      <alignment horizontal="center" vertical="center" shrinkToFit="1"/>
    </xf>
    <xf numFmtId="166" fontId="21" fillId="0" borderId="4" xfId="2" applyNumberFormat="1" applyFont="1" applyFill="1" applyBorder="1" applyAlignment="1">
      <alignment horizontal="center" vertical="center" wrapText="1"/>
    </xf>
    <xf numFmtId="43" fontId="21" fillId="0" borderId="4" xfId="1" applyNumberFormat="1" applyFont="1" applyFill="1" applyBorder="1" applyAlignment="1">
      <alignment horizontal="center" vertical="center" wrapText="1"/>
    </xf>
    <xf numFmtId="165" fontId="21" fillId="0" borderId="4" xfId="1" applyNumberFormat="1" applyFont="1" applyFill="1" applyBorder="1" applyAlignment="1">
      <alignment horizontal="center" vertical="center" wrapText="1"/>
    </xf>
    <xf numFmtId="0" fontId="21" fillId="2" borderId="4" xfId="3" applyFont="1" applyFill="1" applyBorder="1" applyAlignment="1">
      <alignment horizontal="center" vertical="center" wrapText="1"/>
    </xf>
    <xf numFmtId="9" fontId="21" fillId="0" borderId="4" xfId="7" applyFont="1" applyFill="1" applyBorder="1" applyAlignment="1">
      <alignment horizontal="center" vertical="center" shrinkToFit="1"/>
    </xf>
    <xf numFmtId="3" fontId="21" fillId="0" borderId="4" xfId="1" applyNumberFormat="1" applyFont="1" applyFill="1" applyBorder="1" applyAlignment="1">
      <alignment horizontal="center" vertical="center" shrinkToFit="1"/>
    </xf>
    <xf numFmtId="3" fontId="21" fillId="0" borderId="4" xfId="1" applyNumberFormat="1" applyFont="1" applyFill="1" applyBorder="1" applyAlignment="1">
      <alignment horizontal="right" vertical="center" wrapText="1"/>
    </xf>
    <xf numFmtId="165" fontId="21" fillId="0" borderId="4" xfId="7" applyNumberFormat="1" applyFont="1" applyFill="1" applyBorder="1" applyAlignment="1">
      <alignment horizontal="center" vertical="center" shrinkToFit="1"/>
    </xf>
    <xf numFmtId="3" fontId="21" fillId="0" borderId="4" xfId="1" applyNumberFormat="1" applyFont="1" applyFill="1" applyBorder="1" applyAlignment="1">
      <alignment horizontal="center" vertical="center" wrapText="1"/>
    </xf>
    <xf numFmtId="9" fontId="21" fillId="0" borderId="4" xfId="1" applyNumberFormat="1" applyFont="1" applyFill="1" applyBorder="1" applyAlignment="1">
      <alignment horizontal="center" vertical="center" shrinkToFit="1"/>
    </xf>
    <xf numFmtId="3" fontId="22" fillId="0" borderId="4" xfId="1" applyNumberFormat="1" applyFont="1" applyFill="1" applyBorder="1" applyAlignment="1">
      <alignment horizontal="right" vertical="center" wrapText="1"/>
    </xf>
    <xf numFmtId="3" fontId="22" fillId="0" borderId="5" xfId="1" applyNumberFormat="1" applyFont="1" applyFill="1" applyBorder="1" applyAlignment="1">
      <alignment horizontal="left" vertical="center" wrapText="1"/>
    </xf>
    <xf numFmtId="1" fontId="21" fillId="0" borderId="5" xfId="1" applyNumberFormat="1" applyFont="1" applyFill="1" applyBorder="1" applyAlignment="1">
      <alignment horizontal="center" vertical="center" wrapText="1"/>
    </xf>
    <xf numFmtId="165" fontId="21" fillId="0" borderId="5" xfId="1" applyNumberFormat="1" applyFont="1" applyFill="1" applyBorder="1" applyAlignment="1">
      <alignment horizontal="center" vertical="center" wrapText="1"/>
    </xf>
    <xf numFmtId="43" fontId="21" fillId="0" borderId="5" xfId="1" applyNumberFormat="1" applyFont="1" applyFill="1" applyBorder="1" applyAlignment="1">
      <alignment horizontal="center" vertical="center" wrapText="1"/>
    </xf>
    <xf numFmtId="165" fontId="21" fillId="0" borderId="5" xfId="1" applyNumberFormat="1" applyFont="1" applyFill="1" applyBorder="1" applyAlignment="1">
      <alignment horizontal="center" vertical="center" wrapText="1" shrinkToFit="1"/>
    </xf>
    <xf numFmtId="9" fontId="21" fillId="0" borderId="5" xfId="7" applyFont="1" applyFill="1" applyBorder="1" applyAlignment="1">
      <alignment horizontal="center" vertical="center" shrinkToFit="1"/>
    </xf>
    <xf numFmtId="3" fontId="21" fillId="0" borderId="5" xfId="1" applyNumberFormat="1" applyFont="1" applyFill="1" applyBorder="1" applyAlignment="1">
      <alignment horizontal="center" vertical="center" shrinkToFit="1"/>
    </xf>
    <xf numFmtId="3" fontId="21" fillId="0" borderId="5" xfId="1" applyNumberFormat="1" applyFont="1" applyFill="1" applyBorder="1" applyAlignment="1">
      <alignment horizontal="right" vertical="center" wrapText="1"/>
    </xf>
    <xf numFmtId="165" fontId="21" fillId="0" borderId="5" xfId="7" applyNumberFormat="1" applyFont="1" applyFill="1" applyBorder="1" applyAlignment="1">
      <alignment horizontal="center" vertical="center" shrinkToFit="1"/>
    </xf>
    <xf numFmtId="9" fontId="21" fillId="0" borderId="5" xfId="1" applyNumberFormat="1" applyFont="1" applyFill="1" applyBorder="1" applyAlignment="1">
      <alignment horizontal="center" vertical="center" shrinkToFit="1"/>
    </xf>
    <xf numFmtId="3" fontId="22" fillId="0" borderId="5" xfId="1" applyNumberFormat="1" applyFont="1" applyFill="1" applyBorder="1" applyAlignment="1">
      <alignment horizontal="right" vertical="center" wrapText="1"/>
    </xf>
    <xf numFmtId="166" fontId="3" fillId="0" borderId="5" xfId="1" applyNumberFormat="1" applyFont="1" applyFill="1" applyBorder="1" applyAlignment="1">
      <alignment horizontal="center" vertical="center" wrapText="1"/>
    </xf>
    <xf numFmtId="169" fontId="2" fillId="0" borderId="11" xfId="14" applyNumberFormat="1" applyFont="1" applyFill="1" applyBorder="1" applyAlignment="1">
      <alignment horizontal="center" vertical="center" shrinkToFit="1"/>
    </xf>
    <xf numFmtId="168" fontId="7" fillId="0" borderId="16" xfId="10" applyNumberFormat="1" applyFont="1" applyFill="1" applyBorder="1" applyAlignment="1">
      <alignment horizontal="center" vertical="center"/>
    </xf>
    <xf numFmtId="172" fontId="3" fillId="0" borderId="6" xfId="8" applyNumberFormat="1" applyFont="1" applyFill="1" applyBorder="1" applyAlignment="1">
      <alignment horizontal="center" vertical="center"/>
    </xf>
    <xf numFmtId="3" fontId="3" fillId="2" borderId="2" xfId="8" applyNumberFormat="1" applyFont="1" applyFill="1" applyBorder="1" applyAlignment="1">
      <alignment horizontal="center" vertical="center"/>
    </xf>
    <xf numFmtId="0" fontId="0" fillId="0" borderId="0" xfId="0" applyAlignment="1"/>
    <xf numFmtId="0" fontId="9" fillId="0" borderId="0" xfId="0" applyFont="1" applyAlignment="1"/>
    <xf numFmtId="171" fontId="21" fillId="0" borderId="4" xfId="10" applyNumberFormat="1" applyFont="1" applyFill="1" applyBorder="1" applyAlignment="1">
      <alignment horizontal="center" vertical="center" wrapText="1"/>
    </xf>
    <xf numFmtId="3" fontId="22" fillId="0" borderId="4" xfId="10" applyNumberFormat="1" applyFont="1" applyFill="1" applyBorder="1" applyAlignment="1">
      <alignment horizontal="right" vertical="center" wrapText="1"/>
    </xf>
    <xf numFmtId="0" fontId="3" fillId="0" borderId="7" xfId="3" applyFont="1" applyFill="1" applyBorder="1" applyAlignment="1">
      <alignment horizontal="center" vertical="center" wrapText="1"/>
    </xf>
    <xf numFmtId="174" fontId="2" fillId="0" borderId="15" xfId="17" applyNumberFormat="1" applyFont="1" applyFill="1" applyBorder="1" applyAlignment="1">
      <alignment vertical="center"/>
    </xf>
    <xf numFmtId="174" fontId="2" fillId="0" borderId="7" xfId="17" applyNumberFormat="1" applyFont="1" applyFill="1" applyBorder="1" applyAlignment="1">
      <alignment vertical="center"/>
    </xf>
    <xf numFmtId="0" fontId="21" fillId="0" borderId="7" xfId="3" applyFont="1" applyFill="1" applyBorder="1" applyAlignment="1">
      <alignment horizontal="center" vertical="center" wrapText="1"/>
    </xf>
    <xf numFmtId="2" fontId="3" fillId="0" borderId="7" xfId="3" applyNumberFormat="1" applyFont="1" applyFill="1" applyBorder="1" applyAlignment="1">
      <alignment horizontal="center" vertical="center" wrapText="1"/>
    </xf>
    <xf numFmtId="168" fontId="3" fillId="0" borderId="8" xfId="10" applyNumberFormat="1" applyFont="1" applyFill="1" applyBorder="1" applyAlignment="1">
      <alignment horizontal="center" vertical="center" wrapText="1"/>
    </xf>
    <xf numFmtId="0" fontId="3" fillId="0" borderId="8" xfId="11" applyFont="1" applyFill="1" applyBorder="1" applyAlignment="1" applyProtection="1">
      <alignment horizontal="left" vertical="center"/>
    </xf>
    <xf numFmtId="0" fontId="3" fillId="0" borderId="8" xfId="11" applyFont="1" applyFill="1" applyBorder="1" applyAlignment="1" applyProtection="1">
      <alignment horizontal="left" vertical="center" wrapText="1"/>
    </xf>
    <xf numFmtId="2" fontId="3" fillId="0" borderId="8" xfId="0" applyNumberFormat="1" applyFont="1" applyFill="1" applyBorder="1" applyAlignment="1">
      <alignment horizontal="center" vertical="center"/>
    </xf>
    <xf numFmtId="3" fontId="3" fillId="0" borderId="8" xfId="0" applyNumberFormat="1" applyFont="1" applyFill="1" applyBorder="1" applyAlignment="1">
      <alignment horizontal="center" vertical="center"/>
    </xf>
    <xf numFmtId="9" fontId="3" fillId="0" borderId="8" xfId="10" applyNumberFormat="1" applyFont="1" applyFill="1" applyBorder="1" applyAlignment="1">
      <alignment horizontal="center" vertical="center" wrapText="1"/>
    </xf>
    <xf numFmtId="3" fontId="3" fillId="0" borderId="8" xfId="1" applyNumberFormat="1" applyFont="1" applyFill="1" applyBorder="1" applyAlignment="1">
      <alignment vertical="center" wrapText="1"/>
    </xf>
    <xf numFmtId="37" fontId="2" fillId="0" borderId="8" xfId="1" applyNumberFormat="1" applyFont="1" applyFill="1" applyBorder="1" applyAlignment="1">
      <alignment horizontal="right" vertical="center" wrapText="1"/>
    </xf>
    <xf numFmtId="37" fontId="2" fillId="0" borderId="8" xfId="1" applyNumberFormat="1" applyFont="1" applyFill="1" applyBorder="1" applyAlignment="1">
      <alignment horizontal="center" vertical="center" wrapText="1"/>
    </xf>
    <xf numFmtId="0" fontId="3" fillId="0" borderId="6" xfId="3" applyFont="1" applyFill="1" applyBorder="1" applyAlignment="1">
      <alignment horizontal="center" vertical="center" wrapText="1"/>
    </xf>
    <xf numFmtId="168" fontId="2" fillId="0" borderId="8" xfId="10" applyNumberFormat="1" applyFont="1" applyFill="1" applyBorder="1" applyAlignment="1">
      <alignment horizontal="center" vertical="center" wrapText="1"/>
    </xf>
    <xf numFmtId="2" fontId="2" fillId="0" borderId="8" xfId="11" applyNumberFormat="1" applyFont="1" applyFill="1" applyBorder="1" applyAlignment="1" applyProtection="1">
      <alignment horizontal="left" vertical="center"/>
    </xf>
    <xf numFmtId="0" fontId="2" fillId="0" borderId="8" xfId="11" applyFont="1" applyFill="1" applyBorder="1" applyAlignment="1" applyProtection="1">
      <alignment horizontal="left" vertical="center" wrapText="1"/>
    </xf>
    <xf numFmtId="2" fontId="2" fillId="0" borderId="8" xfId="0" applyNumberFormat="1" applyFont="1" applyFill="1" applyBorder="1" applyAlignment="1">
      <alignment horizontal="center" vertical="center"/>
    </xf>
    <xf numFmtId="3" fontId="2" fillId="0" borderId="8" xfId="0" applyNumberFormat="1" applyFont="1" applyFill="1" applyBorder="1" applyAlignment="1">
      <alignment horizontal="center" vertical="center"/>
    </xf>
    <xf numFmtId="9" fontId="2" fillId="0" borderId="8" xfId="10" applyNumberFormat="1" applyFont="1" applyFill="1" applyBorder="1" applyAlignment="1">
      <alignment horizontal="center" vertical="center" wrapText="1"/>
    </xf>
    <xf numFmtId="3" fontId="2" fillId="0" borderId="8" xfId="1" applyNumberFormat="1" applyFont="1" applyFill="1" applyBorder="1" applyAlignment="1">
      <alignment vertical="center" wrapText="1"/>
    </xf>
    <xf numFmtId="0" fontId="24" fillId="0" borderId="0" xfId="0" applyFont="1"/>
    <xf numFmtId="165" fontId="26" fillId="0" borderId="4" xfId="0" applyNumberFormat="1" applyFont="1" applyFill="1" applyBorder="1" applyAlignment="1">
      <alignment horizontal="center" vertical="center"/>
    </xf>
    <xf numFmtId="165" fontId="26" fillId="0" borderId="5" xfId="0" applyNumberFormat="1" applyFont="1" applyFill="1" applyBorder="1" applyAlignment="1">
      <alignment horizontal="center" vertical="center"/>
    </xf>
    <xf numFmtId="0" fontId="26" fillId="0" borderId="4" xfId="0" applyFont="1" applyFill="1" applyBorder="1" applyAlignment="1">
      <alignment horizontal="center" vertical="center"/>
    </xf>
    <xf numFmtId="0" fontId="26" fillId="0" borderId="5" xfId="0" applyFont="1" applyFill="1" applyBorder="1" applyAlignment="1">
      <alignment horizontal="center" vertical="center"/>
    </xf>
    <xf numFmtId="2" fontId="2" fillId="0" borderId="6" xfId="0" applyNumberFormat="1" applyFont="1" applyFill="1" applyBorder="1" applyAlignment="1">
      <alignment horizontal="center" vertical="center"/>
    </xf>
    <xf numFmtId="3" fontId="2" fillId="0" borderId="6" xfId="0" applyNumberFormat="1" applyFont="1" applyFill="1" applyBorder="1" applyAlignment="1">
      <alignment horizontal="center" vertical="center"/>
    </xf>
    <xf numFmtId="9" fontId="2" fillId="0" borderId="6" xfId="10" applyNumberFormat="1" applyFont="1" applyFill="1" applyBorder="1" applyAlignment="1">
      <alignment horizontal="center" vertical="center" wrapText="1"/>
    </xf>
    <xf numFmtId="3" fontId="2" fillId="0" borderId="6" xfId="1" applyNumberFormat="1" applyFont="1" applyFill="1" applyBorder="1" applyAlignment="1">
      <alignment vertical="center" wrapText="1"/>
    </xf>
    <xf numFmtId="0" fontId="2" fillId="0" borderId="8" xfId="11" applyFont="1" applyFill="1" applyBorder="1" applyAlignment="1" applyProtection="1">
      <alignment horizontal="left" vertical="center"/>
    </xf>
    <xf numFmtId="168" fontId="2" fillId="0" borderId="6" xfId="10" applyNumberFormat="1" applyFont="1" applyFill="1" applyBorder="1" applyAlignment="1">
      <alignment horizontal="center" vertical="center" wrapText="1"/>
    </xf>
    <xf numFmtId="2" fontId="2" fillId="0" borderId="6" xfId="11" applyNumberFormat="1" applyFont="1" applyFill="1" applyBorder="1" applyAlignment="1" applyProtection="1">
      <alignment horizontal="left" vertical="center"/>
    </xf>
    <xf numFmtId="37" fontId="2" fillId="0" borderId="6" xfId="1" applyNumberFormat="1" applyFont="1" applyFill="1" applyBorder="1" applyAlignment="1">
      <alignment horizontal="right" vertical="center" wrapText="1"/>
    </xf>
    <xf numFmtId="37" fontId="2" fillId="0" borderId="6" xfId="1" applyNumberFormat="1" applyFont="1" applyFill="1" applyBorder="1" applyAlignment="1">
      <alignment horizontal="center" vertical="center" wrapText="1"/>
    </xf>
    <xf numFmtId="0" fontId="3" fillId="0" borderId="7" xfId="11" applyFont="1" applyFill="1" applyBorder="1" applyAlignment="1" applyProtection="1">
      <alignment horizontal="left" vertical="center"/>
    </xf>
    <xf numFmtId="0" fontId="3" fillId="0" borderId="7" xfId="0" applyFont="1" applyFill="1" applyBorder="1" applyAlignment="1" applyProtection="1">
      <alignment vertical="center" wrapText="1"/>
    </xf>
    <xf numFmtId="0" fontId="25" fillId="0" borderId="7" xfId="0" applyFont="1" applyBorder="1" applyAlignment="1">
      <alignment horizontal="left" vertical="center"/>
    </xf>
    <xf numFmtId="0" fontId="0" fillId="0" borderId="7" xfId="0" applyBorder="1"/>
    <xf numFmtId="0" fontId="25" fillId="0" borderId="4" xfId="0" applyFont="1" applyBorder="1" applyAlignment="1">
      <alignment horizontal="left" vertical="center"/>
    </xf>
    <xf numFmtId="0" fontId="0" fillId="0" borderId="4" xfId="0" applyBorder="1"/>
    <xf numFmtId="0" fontId="0" fillId="0" borderId="5" xfId="0" applyBorder="1"/>
    <xf numFmtId="0" fontId="2" fillId="0" borderId="6" xfId="11" applyFont="1" applyFill="1" applyBorder="1" applyAlignment="1" applyProtection="1">
      <alignment horizontal="left" vertical="center" wrapText="1"/>
    </xf>
    <xf numFmtId="0" fontId="25" fillId="0" borderId="4" xfId="0" applyFont="1" applyBorder="1" applyAlignment="1">
      <alignment vertical="center" wrapText="1"/>
    </xf>
    <xf numFmtId="0" fontId="25" fillId="0" borderId="5" xfId="0" applyFont="1" applyBorder="1" applyAlignment="1">
      <alignment horizontal="left" vertical="center"/>
    </xf>
    <xf numFmtId="165" fontId="2" fillId="0" borderId="3" xfId="1" applyNumberFormat="1" applyFont="1" applyFill="1" applyBorder="1" applyAlignment="1">
      <alignment horizontal="center" vertical="center" wrapText="1" shrinkToFit="1"/>
    </xf>
    <xf numFmtId="2" fontId="3" fillId="0" borderId="4" xfId="3" applyNumberFormat="1" applyFont="1" applyFill="1" applyBorder="1" applyAlignment="1">
      <alignment horizontal="center" vertical="center" wrapText="1"/>
    </xf>
    <xf numFmtId="0" fontId="0" fillId="0" borderId="0" xfId="0" applyFill="1"/>
    <xf numFmtId="165" fontId="0" fillId="0" borderId="0" xfId="0" applyNumberFormat="1" applyFill="1"/>
    <xf numFmtId="165" fontId="2" fillId="0" borderId="9" xfId="1" applyNumberFormat="1" applyFont="1" applyFill="1" applyBorder="1" applyAlignment="1">
      <alignment horizontal="center" vertical="center"/>
    </xf>
    <xf numFmtId="0" fontId="2" fillId="0" borderId="0" xfId="1" applyFont="1" applyFill="1" applyAlignment="1">
      <alignment horizontal="center" vertical="center" wrapText="1"/>
    </xf>
    <xf numFmtId="3" fontId="2" fillId="0" borderId="0" xfId="1" applyNumberFormat="1" applyFont="1" applyFill="1" applyAlignment="1">
      <alignment horizontal="center" vertical="center" wrapText="1"/>
    </xf>
    <xf numFmtId="0" fontId="11" fillId="0" borderId="0" xfId="2" applyFont="1" applyFill="1" applyBorder="1" applyAlignment="1">
      <alignment horizontal="center" vertical="center" wrapText="1"/>
    </xf>
    <xf numFmtId="0" fontId="6" fillId="0" borderId="1" xfId="3" applyFont="1" applyFill="1" applyBorder="1" applyAlignment="1">
      <alignment horizontal="right" vertical="center" wrapText="1"/>
    </xf>
    <xf numFmtId="0" fontId="2" fillId="0" borderId="2" xfId="2" applyFont="1" applyFill="1" applyBorder="1" applyAlignment="1">
      <alignment horizontal="center" vertical="center" textRotation="90" wrapText="1"/>
    </xf>
    <xf numFmtId="0" fontId="2" fillId="0" borderId="2" xfId="2" applyFont="1" applyFill="1" applyBorder="1" applyAlignment="1">
      <alignment horizontal="center" vertical="center" wrapText="1"/>
    </xf>
    <xf numFmtId="0" fontId="2" fillId="0" borderId="2" xfId="4" applyNumberFormat="1" applyFont="1" applyFill="1" applyBorder="1" applyAlignment="1">
      <alignment horizontal="center" vertical="center" wrapText="1"/>
    </xf>
    <xf numFmtId="0" fontId="2" fillId="0" borderId="2" xfId="2" applyNumberFormat="1" applyFont="1" applyFill="1" applyBorder="1" applyAlignment="1">
      <alignment horizontal="center" vertical="center" wrapText="1"/>
    </xf>
    <xf numFmtId="0" fontId="2" fillId="0" borderId="3" xfId="2" applyFont="1" applyFill="1" applyBorder="1" applyAlignment="1">
      <alignment horizontal="center" vertical="center" wrapText="1"/>
    </xf>
    <xf numFmtId="0" fontId="2" fillId="0" borderId="6" xfId="2" applyFont="1" applyFill="1" applyBorder="1" applyAlignment="1">
      <alignment horizontal="center" vertical="center" wrapText="1"/>
    </xf>
    <xf numFmtId="0" fontId="2" fillId="0" borderId="8" xfId="2" applyFont="1" applyFill="1" applyBorder="1" applyAlignment="1">
      <alignment horizontal="center" vertical="center" wrapText="1"/>
    </xf>
    <xf numFmtId="165" fontId="2" fillId="0" borderId="3" xfId="5" applyNumberFormat="1" applyFont="1" applyFill="1" applyBorder="1" applyAlignment="1">
      <alignment horizontal="center" vertical="center" wrapText="1"/>
    </xf>
    <xf numFmtId="165" fontId="2" fillId="0" borderId="6" xfId="5" applyNumberFormat="1" applyFont="1" applyFill="1" applyBorder="1" applyAlignment="1">
      <alignment horizontal="center" vertical="center" wrapText="1"/>
    </xf>
    <xf numFmtId="165" fontId="2" fillId="0" borderId="8" xfId="5" applyNumberFormat="1" applyFont="1" applyFill="1" applyBorder="1" applyAlignment="1">
      <alignment horizontal="center" vertical="center" wrapText="1"/>
    </xf>
    <xf numFmtId="0" fontId="2" fillId="0" borderId="3" xfId="5" applyFont="1" applyFill="1" applyBorder="1" applyAlignment="1">
      <alignment horizontal="center" vertical="center" wrapText="1"/>
    </xf>
    <xf numFmtId="0" fontId="2" fillId="0" borderId="6" xfId="5" applyFont="1" applyFill="1" applyBorder="1" applyAlignment="1">
      <alignment horizontal="center" vertical="center" wrapText="1"/>
    </xf>
    <xf numFmtId="0" fontId="2" fillId="0" borderId="8" xfId="5" applyFont="1" applyFill="1" applyBorder="1" applyAlignment="1">
      <alignment horizontal="center" vertical="center" wrapText="1"/>
    </xf>
    <xf numFmtId="2" fontId="2" fillId="0" borderId="2" xfId="2" applyNumberFormat="1" applyFont="1" applyFill="1" applyBorder="1" applyAlignment="1">
      <alignment horizontal="center" vertical="center" wrapText="1"/>
    </xf>
    <xf numFmtId="165" fontId="2" fillId="0" borderId="9" xfId="5" applyNumberFormat="1" applyFont="1" applyFill="1" applyBorder="1" applyAlignment="1">
      <alignment horizontal="center" vertical="center" wrapText="1"/>
    </xf>
    <xf numFmtId="165" fontId="2" fillId="0" borderId="11" xfId="5" applyNumberFormat="1" applyFont="1" applyFill="1" applyBorder="1" applyAlignment="1">
      <alignment horizontal="center" vertical="center" wrapText="1"/>
    </xf>
    <xf numFmtId="165" fontId="2" fillId="0" borderId="10" xfId="5" applyNumberFormat="1" applyFont="1" applyFill="1" applyBorder="1" applyAlignment="1">
      <alignment horizontal="center" vertical="center" wrapText="1"/>
    </xf>
    <xf numFmtId="0" fontId="2" fillId="0" borderId="9" xfId="5" applyFont="1" applyFill="1" applyBorder="1" applyAlignment="1">
      <alignment horizontal="center" vertical="center" wrapText="1"/>
    </xf>
    <xf numFmtId="0" fontId="2" fillId="0" borderId="11" xfId="5" applyFont="1" applyFill="1" applyBorder="1" applyAlignment="1">
      <alignment horizontal="center" vertical="center" wrapText="1"/>
    </xf>
    <xf numFmtId="0" fontId="2" fillId="0" borderId="10" xfId="5" applyFont="1" applyFill="1" applyBorder="1" applyAlignment="1">
      <alignment horizontal="center" vertical="center" wrapText="1"/>
    </xf>
    <xf numFmtId="165" fontId="2" fillId="0" borderId="3" xfId="3" applyNumberFormat="1" applyFont="1" applyFill="1" applyBorder="1" applyAlignment="1">
      <alignment horizontal="center" vertical="center" wrapText="1"/>
    </xf>
    <xf numFmtId="165" fontId="2" fillId="0" borderId="8" xfId="3" applyNumberFormat="1" applyFont="1" applyFill="1" applyBorder="1" applyAlignment="1">
      <alignment horizontal="center" vertical="center" wrapText="1"/>
    </xf>
    <xf numFmtId="165" fontId="2" fillId="0" borderId="9" xfId="3" applyNumberFormat="1" applyFont="1" applyFill="1" applyBorder="1" applyAlignment="1">
      <alignment horizontal="center" vertical="center" wrapText="1"/>
    </xf>
    <xf numFmtId="165" fontId="2" fillId="0" borderId="11" xfId="3" applyNumberFormat="1" applyFont="1" applyFill="1" applyBorder="1" applyAlignment="1">
      <alignment horizontal="center" vertical="center" wrapText="1"/>
    </xf>
    <xf numFmtId="165" fontId="2" fillId="0" borderId="10" xfId="3" applyNumberFormat="1"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10" xfId="2"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168" fontId="2" fillId="0" borderId="0" xfId="1" applyNumberFormat="1" applyFont="1" applyFill="1" applyBorder="1" applyAlignment="1">
      <alignment horizontal="center" vertical="center" wrapText="1"/>
    </xf>
    <xf numFmtId="0" fontId="2" fillId="0" borderId="0" xfId="1" applyFont="1" applyFill="1" applyAlignment="1">
      <alignment horizontal="center" vertical="center" wrapText="1" shrinkToFit="1"/>
    </xf>
    <xf numFmtId="0" fontId="2" fillId="0" borderId="0" xfId="1" applyFont="1" applyFill="1" applyAlignment="1">
      <alignment horizontal="center" vertical="center" shrinkToFit="1"/>
    </xf>
    <xf numFmtId="0" fontId="6" fillId="0" borderId="1" xfId="1" applyFont="1" applyFill="1" applyBorder="1" applyAlignment="1">
      <alignment horizontal="right" vertical="center"/>
    </xf>
    <xf numFmtId="0" fontId="2" fillId="0" borderId="2" xfId="1" applyFont="1" applyFill="1" applyBorder="1" applyAlignment="1">
      <alignment horizontal="center" vertical="center" textRotation="90" wrapText="1"/>
    </xf>
    <xf numFmtId="0" fontId="2" fillId="0" borderId="2" xfId="1" applyFont="1" applyFill="1" applyBorder="1" applyAlignment="1">
      <alignment horizontal="center" vertical="center" wrapText="1"/>
    </xf>
    <xf numFmtId="1" fontId="2" fillId="0" borderId="2" xfId="1" applyNumberFormat="1" applyFont="1" applyFill="1" applyBorder="1" applyAlignment="1">
      <alignment horizontal="center" vertical="center" textRotation="90" wrapText="1"/>
    </xf>
    <xf numFmtId="1" fontId="2" fillId="0" borderId="2" xfId="1" applyNumberFormat="1" applyFont="1" applyFill="1" applyBorder="1" applyAlignment="1">
      <alignment horizontal="center" vertical="center" wrapText="1"/>
    </xf>
    <xf numFmtId="165" fontId="2" fillId="0" borderId="2" xfId="6" applyNumberFormat="1" applyFont="1" applyFill="1" applyBorder="1" applyAlignment="1">
      <alignment horizontal="center" vertical="center" wrapText="1"/>
    </xf>
    <xf numFmtId="165" fontId="2" fillId="0" borderId="2" xfId="1" applyNumberFormat="1" applyFont="1" applyFill="1" applyBorder="1" applyAlignment="1">
      <alignment horizontal="center" vertical="center" wrapText="1"/>
    </xf>
    <xf numFmtId="9" fontId="2" fillId="0" borderId="2" xfId="3" applyNumberFormat="1" applyFont="1" applyFill="1" applyBorder="1" applyAlignment="1">
      <alignment horizontal="center" vertical="center" wrapText="1"/>
    </xf>
    <xf numFmtId="3" fontId="2" fillId="0" borderId="2" xfId="1" applyNumberFormat="1" applyFont="1" applyFill="1" applyBorder="1" applyAlignment="1">
      <alignment horizontal="center" vertical="center" wrapText="1"/>
    </xf>
    <xf numFmtId="9" fontId="2" fillId="0" borderId="3" xfId="7" applyFont="1" applyFill="1" applyBorder="1" applyAlignment="1">
      <alignment horizontal="center" vertical="center" wrapText="1"/>
    </xf>
    <xf numFmtId="9" fontId="2" fillId="0" borderId="8" xfId="7" applyFont="1" applyFill="1" applyBorder="1" applyAlignment="1">
      <alignment horizontal="center" vertical="center" wrapText="1"/>
    </xf>
    <xf numFmtId="0" fontId="2" fillId="0" borderId="7" xfId="1" applyFont="1" applyFill="1" applyBorder="1" applyAlignment="1">
      <alignment horizontal="center" vertical="center" shrinkToFit="1"/>
    </xf>
    <xf numFmtId="0" fontId="2" fillId="0" borderId="4" xfId="1" applyFont="1" applyFill="1" applyBorder="1" applyAlignment="1">
      <alignment horizontal="center" vertical="center" shrinkToFit="1"/>
    </xf>
    <xf numFmtId="3" fontId="2" fillId="0" borderId="7" xfId="1" applyNumberFormat="1" applyFont="1" applyFill="1" applyBorder="1" applyAlignment="1">
      <alignment horizontal="left" vertical="center" wrapText="1"/>
    </xf>
    <xf numFmtId="3" fontId="2" fillId="0" borderId="4" xfId="1" applyNumberFormat="1" applyFont="1" applyFill="1" applyBorder="1" applyAlignment="1">
      <alignment horizontal="left" vertical="center" wrapText="1"/>
    </xf>
    <xf numFmtId="3" fontId="3" fillId="0" borderId="7" xfId="1" applyNumberFormat="1" applyFont="1" applyFill="1" applyBorder="1" applyAlignment="1">
      <alignment horizontal="center" vertical="center"/>
    </xf>
    <xf numFmtId="3" fontId="3" fillId="0" borderId="4" xfId="1" applyNumberFormat="1" applyFont="1" applyFill="1" applyBorder="1" applyAlignment="1">
      <alignment horizontal="center" vertical="center"/>
    </xf>
    <xf numFmtId="3" fontId="22" fillId="0" borderId="7" xfId="1" applyNumberFormat="1" applyFont="1" applyFill="1" applyBorder="1" applyAlignment="1">
      <alignment horizontal="left" vertical="center" wrapText="1"/>
    </xf>
    <xf numFmtId="3" fontId="22" fillId="0" borderId="4" xfId="1" applyNumberFormat="1" applyFont="1" applyFill="1" applyBorder="1" applyAlignment="1">
      <alignment horizontal="left" vertical="center" wrapText="1"/>
    </xf>
    <xf numFmtId="9" fontId="2" fillId="0" borderId="2" xfId="7" applyFont="1" applyFill="1" applyBorder="1" applyAlignment="1">
      <alignment horizontal="center" vertical="center" wrapText="1"/>
    </xf>
    <xf numFmtId="3" fontId="22" fillId="0" borderId="12" xfId="1" applyNumberFormat="1" applyFont="1" applyFill="1" applyBorder="1" applyAlignment="1">
      <alignment horizontal="center" vertical="center" wrapText="1"/>
    </xf>
    <xf numFmtId="3" fontId="22" fillId="0" borderId="8" xfId="1" applyNumberFormat="1" applyFont="1" applyFill="1" applyBorder="1" applyAlignment="1">
      <alignment horizontal="center" vertical="center" wrapText="1"/>
    </xf>
    <xf numFmtId="4" fontId="2" fillId="0" borderId="17" xfId="12" applyNumberFormat="1" applyFont="1" applyFill="1" applyBorder="1" applyAlignment="1">
      <alignment horizontal="left" vertical="center"/>
    </xf>
    <xf numFmtId="0" fontId="3" fillId="0" borderId="4" xfId="18" applyFont="1" applyFill="1" applyBorder="1" applyAlignment="1">
      <alignment horizontal="left" vertical="center" wrapText="1"/>
    </xf>
    <xf numFmtId="4" fontId="2" fillId="0" borderId="2" xfId="12" applyNumberFormat="1" applyFont="1" applyFill="1" applyBorder="1" applyAlignment="1">
      <alignment horizontal="center" vertical="center" wrapText="1"/>
    </xf>
    <xf numFmtId="0" fontId="2" fillId="0" borderId="0" xfId="15" applyFont="1" applyFill="1" applyBorder="1" applyAlignment="1">
      <alignment horizontal="center" vertical="center" wrapText="1"/>
    </xf>
    <xf numFmtId="0" fontId="2" fillId="0" borderId="0" xfId="15" applyFont="1" applyFill="1" applyBorder="1" applyAlignment="1">
      <alignment horizontal="center" vertical="center"/>
    </xf>
    <xf numFmtId="0" fontId="18" fillId="0" borderId="0" xfId="16" applyFont="1" applyFill="1" applyBorder="1" applyAlignment="1">
      <alignment horizontal="right" vertical="center"/>
    </xf>
    <xf numFmtId="0" fontId="2" fillId="0" borderId="0" xfId="1" applyFont="1" applyFill="1" applyBorder="1" applyAlignment="1">
      <alignment horizontal="center" vertical="center" wrapText="1" shrinkToFit="1"/>
    </xf>
    <xf numFmtId="0" fontId="2" fillId="0" borderId="0" xfId="1" applyFont="1" applyFill="1" applyBorder="1" applyAlignment="1">
      <alignment vertical="center" wrapText="1" shrinkToFit="1"/>
    </xf>
    <xf numFmtId="0" fontId="2" fillId="0" borderId="9"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2" xfId="1" applyFont="1" applyFill="1" applyBorder="1" applyAlignment="1">
      <alignment vertical="center" wrapText="1"/>
    </xf>
    <xf numFmtId="165" fontId="2" fillId="0" borderId="3" xfId="6" applyNumberFormat="1" applyFont="1" applyFill="1" applyBorder="1" applyAlignment="1">
      <alignment horizontal="center" vertical="center" wrapText="1"/>
    </xf>
    <xf numFmtId="165" fontId="2" fillId="0" borderId="8" xfId="6" applyNumberFormat="1" applyFont="1" applyFill="1" applyBorder="1" applyAlignment="1">
      <alignment horizontal="center" vertical="center" wrapText="1"/>
    </xf>
    <xf numFmtId="3" fontId="2" fillId="0" borderId="2" xfId="6" applyNumberFormat="1" applyFont="1" applyFill="1" applyBorder="1" applyAlignment="1">
      <alignment horizontal="center" vertical="center" wrapText="1" shrinkToFit="1"/>
    </xf>
    <xf numFmtId="3" fontId="2" fillId="0" borderId="2" xfId="1" applyNumberFormat="1" applyFont="1" applyFill="1" applyBorder="1" applyAlignment="1">
      <alignment horizontal="center" vertical="center" wrapText="1" shrinkToFit="1"/>
    </xf>
    <xf numFmtId="0" fontId="2" fillId="0" borderId="13" xfId="11" applyFont="1" applyFill="1" applyBorder="1" applyAlignment="1" applyProtection="1">
      <alignment horizontal="left" vertical="center" wrapText="1"/>
    </xf>
    <xf numFmtId="0" fontId="2" fillId="0" borderId="14" xfId="11" applyFont="1" applyFill="1" applyBorder="1" applyAlignment="1" applyProtection="1">
      <alignment horizontal="left" vertical="center" wrapText="1"/>
    </xf>
    <xf numFmtId="0" fontId="2" fillId="0" borderId="2" xfId="11" applyFont="1" applyFill="1" applyBorder="1" applyAlignment="1" applyProtection="1">
      <alignment horizontal="center" vertical="center"/>
    </xf>
    <xf numFmtId="0" fontId="2" fillId="0" borderId="0" xfId="13" applyFont="1" applyFill="1" applyAlignment="1">
      <alignment horizontal="center" vertical="center" wrapText="1"/>
    </xf>
    <xf numFmtId="165" fontId="6" fillId="0" borderId="1" xfId="10" applyNumberFormat="1" applyFont="1" applyFill="1" applyBorder="1" applyAlignment="1">
      <alignment horizontal="right" vertical="center"/>
    </xf>
    <xf numFmtId="0" fontId="2" fillId="0" borderId="2" xfId="10" applyFont="1" applyFill="1" applyBorder="1" applyAlignment="1">
      <alignment horizontal="center" vertical="center" wrapText="1"/>
    </xf>
    <xf numFmtId="169" fontId="2" fillId="0" borderId="2" xfId="14" applyNumberFormat="1" applyFont="1" applyFill="1" applyBorder="1" applyAlignment="1">
      <alignment horizontal="center" vertical="center" wrapText="1" shrinkToFit="1"/>
    </xf>
    <xf numFmtId="0" fontId="2" fillId="0" borderId="2" xfId="14" applyNumberFormat="1" applyFont="1" applyFill="1" applyBorder="1" applyAlignment="1">
      <alignment horizontal="center" vertical="center" wrapText="1"/>
    </xf>
    <xf numFmtId="0" fontId="2" fillId="0" borderId="11" xfId="14" applyNumberFormat="1" applyFont="1" applyFill="1" applyBorder="1" applyAlignment="1">
      <alignment horizontal="center" vertical="center" wrapText="1"/>
    </xf>
    <xf numFmtId="0" fontId="2" fillId="0" borderId="3" xfId="14" applyNumberFormat="1" applyFont="1" applyFill="1" applyBorder="1" applyAlignment="1">
      <alignment horizontal="center" vertical="center" wrapText="1"/>
    </xf>
    <xf numFmtId="0" fontId="2" fillId="0" borderId="6" xfId="14" applyNumberFormat="1" applyFont="1" applyFill="1" applyBorder="1" applyAlignment="1">
      <alignment horizontal="center" vertical="center" wrapText="1"/>
    </xf>
    <xf numFmtId="0" fontId="2" fillId="0" borderId="8" xfId="14" applyNumberFormat="1" applyFont="1" applyFill="1" applyBorder="1" applyAlignment="1">
      <alignment horizontal="center" vertical="center" wrapText="1"/>
    </xf>
    <xf numFmtId="0" fontId="2" fillId="0" borderId="9" xfId="14" applyNumberFormat="1" applyFont="1" applyFill="1" applyBorder="1" applyAlignment="1">
      <alignment horizontal="center" vertical="center" wrapText="1"/>
    </xf>
    <xf numFmtId="165" fontId="2" fillId="0" borderId="0" xfId="1" applyNumberFormat="1" applyFont="1" applyFill="1" applyAlignment="1">
      <alignment horizontal="center" vertical="center" wrapText="1"/>
    </xf>
    <xf numFmtId="3" fontId="6" fillId="0" borderId="1" xfId="1" applyNumberFormat="1" applyFont="1" applyFill="1" applyBorder="1" applyAlignment="1">
      <alignment horizontal="right" vertical="center" wrapText="1"/>
    </xf>
    <xf numFmtId="165" fontId="2" fillId="0" borderId="2" xfId="1" applyNumberFormat="1" applyFont="1" applyFill="1" applyBorder="1" applyAlignment="1">
      <alignment horizontal="center" vertical="center"/>
    </xf>
    <xf numFmtId="165" fontId="2" fillId="0" borderId="3" xfId="1" applyNumberFormat="1" applyFont="1" applyFill="1" applyBorder="1" applyAlignment="1">
      <alignment horizontal="center" vertical="center" wrapText="1"/>
    </xf>
    <xf numFmtId="165" fontId="2" fillId="0" borderId="8" xfId="1" applyNumberFormat="1" applyFont="1" applyFill="1" applyBorder="1" applyAlignment="1">
      <alignment horizontal="center" vertical="center" wrapText="1"/>
    </xf>
    <xf numFmtId="168" fontId="2" fillId="0" borderId="2" xfId="1" applyNumberFormat="1" applyFont="1" applyFill="1" applyBorder="1" applyAlignment="1">
      <alignment horizontal="center" vertical="center"/>
    </xf>
  </cellXfs>
  <cellStyles count="22">
    <cellStyle name="Bình thường 2" xfId="1"/>
    <cellStyle name="Bình thường 5" xfId="21"/>
    <cellStyle name="Comma 2" xfId="6"/>
    <cellStyle name="Normal" xfId="0" builtinId="0"/>
    <cellStyle name="Normal 10" xfId="13"/>
    <cellStyle name="Normal 2" xfId="11"/>
    <cellStyle name="Normal 3" xfId="3"/>
    <cellStyle name="Normal 3 2" xfId="20"/>
    <cellStyle name="Normal_AP GIA NHA NGHIA THƯƠNG ( BOT )" xfId="18"/>
    <cellStyle name="Normal_DEN BU DUONG(vat kien truc)" xfId="19"/>
    <cellStyle name="Normal_DEN BU NGHIA PHUONG NGHIA TRUNG DIEU CHINH 2 2" xfId="12"/>
    <cellStyle name="Normal_DEN BU NGHIA PHUONG NGHIA TRUNG DIEU CHINH_AP GIA NHA NGHIA THƯƠNG ( BOT )" xfId="17"/>
    <cellStyle name="Normal_Sheet1_1" xfId="2"/>
    <cellStyle name="Normal_Sheet1_1 2" xfId="9"/>
    <cellStyle name="Normal_Sheet1_1 2 2" xfId="10"/>
    <cellStyle name="Normal_Sheet1_1_XN NGUỒN GỐC ĐẤT (NGHIA THƯƠNG DOT 1)" xfId="16"/>
    <cellStyle name="Normal_Sheet1_dc30" xfId="5"/>
    <cellStyle name="Normal_Sheet1_Sheet2" xfId="4"/>
    <cellStyle name="Normal_Sheet1_Sheet2 2 2" xfId="14"/>
    <cellStyle name="Normal_XN NGUỒN GỐC ĐẤT (NGHIA THƯƠNG DOT 1)" xfId="15"/>
    <cellStyle name="Percent" xfId="8" builtinId="5"/>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2053684</xdr:colOff>
      <xdr:row>0</xdr:row>
      <xdr:rowOff>505391</xdr:rowOff>
    </xdr:from>
    <xdr:to>
      <xdr:col>4</xdr:col>
      <xdr:colOff>119086</xdr:colOff>
      <xdr:row>0</xdr:row>
      <xdr:rowOff>505391</xdr:rowOff>
    </xdr:to>
    <xdr:cxnSp macro="">
      <xdr:nvCxnSpPr>
        <xdr:cNvPr id="5" name="Straight Connector 4"/>
        <xdr:cNvCxnSpPr/>
      </xdr:nvCxnSpPr>
      <xdr:spPr>
        <a:xfrm>
          <a:off x="2672809" y="505391"/>
          <a:ext cx="19111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464344</xdr:colOff>
      <xdr:row>0</xdr:row>
      <xdr:rowOff>511969</xdr:rowOff>
    </xdr:from>
    <xdr:to>
      <xdr:col>18</xdr:col>
      <xdr:colOff>432594</xdr:colOff>
      <xdr:row>0</xdr:row>
      <xdr:rowOff>511969</xdr:rowOff>
    </xdr:to>
    <xdr:cxnSp macro="">
      <xdr:nvCxnSpPr>
        <xdr:cNvPr id="6" name="Straight Connector 5"/>
        <xdr:cNvCxnSpPr/>
      </xdr:nvCxnSpPr>
      <xdr:spPr>
        <a:xfrm>
          <a:off x="14680407" y="511969"/>
          <a:ext cx="19327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95250</xdr:colOff>
      <xdr:row>2</xdr:row>
      <xdr:rowOff>904875</xdr:rowOff>
    </xdr:from>
    <xdr:to>
      <xdr:col>12</xdr:col>
      <xdr:colOff>357188</xdr:colOff>
      <xdr:row>2</xdr:row>
      <xdr:rowOff>904875</xdr:rowOff>
    </xdr:to>
    <xdr:cxnSp macro="">
      <xdr:nvCxnSpPr>
        <xdr:cNvPr id="7" name="Straight Connector 6"/>
        <xdr:cNvCxnSpPr/>
      </xdr:nvCxnSpPr>
      <xdr:spPr>
        <a:xfrm>
          <a:off x="8584406" y="1809750"/>
          <a:ext cx="26908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1839400</xdr:colOff>
      <xdr:row>1</xdr:row>
      <xdr:rowOff>17009</xdr:rowOff>
    </xdr:from>
    <xdr:to>
      <xdr:col>4</xdr:col>
      <xdr:colOff>438312</xdr:colOff>
      <xdr:row>1</xdr:row>
      <xdr:rowOff>17009</xdr:rowOff>
    </xdr:to>
    <xdr:cxnSp macro="">
      <xdr:nvCxnSpPr>
        <xdr:cNvPr id="2" name="Straight Connector 1"/>
        <xdr:cNvCxnSpPr/>
      </xdr:nvCxnSpPr>
      <xdr:spPr>
        <a:xfrm>
          <a:off x="2229925" y="512309"/>
          <a:ext cx="163738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142875</xdr:colOff>
      <xdr:row>1</xdr:row>
      <xdr:rowOff>30844</xdr:rowOff>
    </xdr:from>
    <xdr:to>
      <xdr:col>19</xdr:col>
      <xdr:colOff>196850</xdr:colOff>
      <xdr:row>1</xdr:row>
      <xdr:rowOff>34018</xdr:rowOff>
    </xdr:to>
    <xdr:cxnSp macro="">
      <xdr:nvCxnSpPr>
        <xdr:cNvPr id="3" name="Straight Connector 2"/>
        <xdr:cNvCxnSpPr/>
      </xdr:nvCxnSpPr>
      <xdr:spPr>
        <a:xfrm flipV="1">
          <a:off x="14158232" y="520701"/>
          <a:ext cx="1863725" cy="31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9322</xdr:colOff>
      <xdr:row>2</xdr:row>
      <xdr:rowOff>835022</xdr:rowOff>
    </xdr:from>
    <xdr:to>
      <xdr:col>13</xdr:col>
      <xdr:colOff>133278</xdr:colOff>
      <xdr:row>2</xdr:row>
      <xdr:rowOff>835022</xdr:rowOff>
    </xdr:to>
    <xdr:cxnSp macro="">
      <xdr:nvCxnSpPr>
        <xdr:cNvPr id="4" name="Straight Connector 3"/>
        <xdr:cNvCxnSpPr/>
      </xdr:nvCxnSpPr>
      <xdr:spPr>
        <a:xfrm>
          <a:off x="7819822" y="1814736"/>
          <a:ext cx="298145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491459</xdr:colOff>
      <xdr:row>0</xdr:row>
      <xdr:rowOff>470647</xdr:rowOff>
    </xdr:from>
    <xdr:to>
      <xdr:col>4</xdr:col>
      <xdr:colOff>493059</xdr:colOff>
      <xdr:row>0</xdr:row>
      <xdr:rowOff>473048</xdr:rowOff>
    </xdr:to>
    <xdr:cxnSp macro="">
      <xdr:nvCxnSpPr>
        <xdr:cNvPr id="2" name="Straight Connector 1"/>
        <xdr:cNvCxnSpPr/>
      </xdr:nvCxnSpPr>
      <xdr:spPr>
        <a:xfrm flipV="1">
          <a:off x="1096577" y="470647"/>
          <a:ext cx="2074688" cy="24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489503</xdr:colOff>
      <xdr:row>0</xdr:row>
      <xdr:rowOff>484254</xdr:rowOff>
    </xdr:from>
    <xdr:to>
      <xdr:col>13</xdr:col>
      <xdr:colOff>876458</xdr:colOff>
      <xdr:row>0</xdr:row>
      <xdr:rowOff>487767</xdr:rowOff>
    </xdr:to>
    <xdr:cxnSp macro="">
      <xdr:nvCxnSpPr>
        <xdr:cNvPr id="3" name="Straight Connector 2"/>
        <xdr:cNvCxnSpPr/>
      </xdr:nvCxnSpPr>
      <xdr:spPr>
        <a:xfrm flipV="1">
          <a:off x="11011827" y="484254"/>
          <a:ext cx="1821307" cy="351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1636060</xdr:colOff>
      <xdr:row>2</xdr:row>
      <xdr:rowOff>1075765</xdr:rowOff>
    </xdr:from>
    <xdr:to>
      <xdr:col>7</xdr:col>
      <xdr:colOff>493059</xdr:colOff>
      <xdr:row>2</xdr:row>
      <xdr:rowOff>1075766</xdr:rowOff>
    </xdr:to>
    <xdr:cxnSp macro="">
      <xdr:nvCxnSpPr>
        <xdr:cNvPr id="4" name="Straight Connector 3"/>
        <xdr:cNvCxnSpPr/>
      </xdr:nvCxnSpPr>
      <xdr:spPr>
        <a:xfrm flipV="1">
          <a:off x="5939119" y="1792941"/>
          <a:ext cx="2711822"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2326821</xdr:colOff>
      <xdr:row>0</xdr:row>
      <xdr:rowOff>598714</xdr:rowOff>
    </xdr:from>
    <xdr:to>
      <xdr:col>2</xdr:col>
      <xdr:colOff>4150178</xdr:colOff>
      <xdr:row>0</xdr:row>
      <xdr:rowOff>598714</xdr:rowOff>
    </xdr:to>
    <xdr:cxnSp macro="">
      <xdr:nvCxnSpPr>
        <xdr:cNvPr id="2" name="Straight Connector 1"/>
        <xdr:cNvCxnSpPr/>
      </xdr:nvCxnSpPr>
      <xdr:spPr>
        <a:xfrm>
          <a:off x="3034392" y="598714"/>
          <a:ext cx="18233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530679</xdr:colOff>
      <xdr:row>0</xdr:row>
      <xdr:rowOff>598714</xdr:rowOff>
    </xdr:from>
    <xdr:to>
      <xdr:col>13</xdr:col>
      <xdr:colOff>149679</xdr:colOff>
      <xdr:row>0</xdr:row>
      <xdr:rowOff>598714</xdr:rowOff>
    </xdr:to>
    <xdr:cxnSp macro="">
      <xdr:nvCxnSpPr>
        <xdr:cNvPr id="3" name="Straight Connector 2"/>
        <xdr:cNvCxnSpPr/>
      </xdr:nvCxnSpPr>
      <xdr:spPr>
        <a:xfrm>
          <a:off x="12804322" y="598714"/>
          <a:ext cx="16192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6314397</xdr:colOff>
      <xdr:row>1</xdr:row>
      <xdr:rowOff>903174</xdr:rowOff>
    </xdr:from>
    <xdr:to>
      <xdr:col>6</xdr:col>
      <xdr:colOff>96953</xdr:colOff>
      <xdr:row>1</xdr:row>
      <xdr:rowOff>903174</xdr:rowOff>
    </xdr:to>
    <xdr:cxnSp macro="">
      <xdr:nvCxnSpPr>
        <xdr:cNvPr id="4" name="Straight Connector 3"/>
        <xdr:cNvCxnSpPr/>
      </xdr:nvCxnSpPr>
      <xdr:spPr>
        <a:xfrm>
          <a:off x="7021968" y="1569924"/>
          <a:ext cx="22053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1310368</xdr:colOff>
      <xdr:row>0</xdr:row>
      <xdr:rowOff>679903</xdr:rowOff>
    </xdr:from>
    <xdr:to>
      <xdr:col>2</xdr:col>
      <xdr:colOff>462642</xdr:colOff>
      <xdr:row>0</xdr:row>
      <xdr:rowOff>680357</xdr:rowOff>
    </xdr:to>
    <xdr:cxnSp macro="">
      <xdr:nvCxnSpPr>
        <xdr:cNvPr id="2" name="Straight Connector 1"/>
        <xdr:cNvCxnSpPr/>
      </xdr:nvCxnSpPr>
      <xdr:spPr>
        <a:xfrm>
          <a:off x="1922689" y="679903"/>
          <a:ext cx="1683203" cy="45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680358</xdr:colOff>
      <xdr:row>0</xdr:row>
      <xdr:rowOff>693964</xdr:rowOff>
    </xdr:from>
    <xdr:to>
      <xdr:col>13</xdr:col>
      <xdr:colOff>435429</xdr:colOff>
      <xdr:row>0</xdr:row>
      <xdr:rowOff>693964</xdr:rowOff>
    </xdr:to>
    <xdr:cxnSp macro="">
      <xdr:nvCxnSpPr>
        <xdr:cNvPr id="3" name="Straight Connector 2"/>
        <xdr:cNvCxnSpPr/>
      </xdr:nvCxnSpPr>
      <xdr:spPr>
        <a:xfrm>
          <a:off x="11606894" y="693964"/>
          <a:ext cx="174171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883558</xdr:colOff>
      <xdr:row>2</xdr:row>
      <xdr:rowOff>19503</xdr:rowOff>
    </xdr:from>
    <xdr:to>
      <xdr:col>8</xdr:col>
      <xdr:colOff>327933</xdr:colOff>
      <xdr:row>2</xdr:row>
      <xdr:rowOff>19504</xdr:rowOff>
    </xdr:to>
    <xdr:cxnSp macro="">
      <xdr:nvCxnSpPr>
        <xdr:cNvPr id="4" name="Straight Connector 3"/>
        <xdr:cNvCxnSpPr/>
      </xdr:nvCxnSpPr>
      <xdr:spPr>
        <a:xfrm>
          <a:off x="6544129" y="1693182"/>
          <a:ext cx="2437947"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794809</xdr:colOff>
      <xdr:row>0</xdr:row>
      <xdr:rowOff>622753</xdr:rowOff>
    </xdr:from>
    <xdr:to>
      <xdr:col>2</xdr:col>
      <xdr:colOff>2190786</xdr:colOff>
      <xdr:row>0</xdr:row>
      <xdr:rowOff>622753</xdr:rowOff>
    </xdr:to>
    <xdr:cxnSp macro="">
      <xdr:nvCxnSpPr>
        <xdr:cNvPr id="2" name="Straight Connector 1"/>
        <xdr:cNvCxnSpPr/>
      </xdr:nvCxnSpPr>
      <xdr:spPr>
        <a:xfrm>
          <a:off x="2052109" y="622753"/>
          <a:ext cx="139597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1342464</xdr:colOff>
      <xdr:row>0</xdr:row>
      <xdr:rowOff>593911</xdr:rowOff>
    </xdr:from>
    <xdr:to>
      <xdr:col>8</xdr:col>
      <xdr:colOff>638735</xdr:colOff>
      <xdr:row>0</xdr:row>
      <xdr:rowOff>593912</xdr:rowOff>
    </xdr:to>
    <xdr:cxnSp macro="">
      <xdr:nvCxnSpPr>
        <xdr:cNvPr id="3" name="Straight Connector 2"/>
        <xdr:cNvCxnSpPr/>
      </xdr:nvCxnSpPr>
      <xdr:spPr>
        <a:xfrm flipV="1">
          <a:off x="10777817" y="593911"/>
          <a:ext cx="1851212"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115124</xdr:colOff>
      <xdr:row>1</xdr:row>
      <xdr:rowOff>794469</xdr:rowOff>
    </xdr:from>
    <xdr:to>
      <xdr:col>5</xdr:col>
      <xdr:colOff>815983</xdr:colOff>
      <xdr:row>1</xdr:row>
      <xdr:rowOff>794469</xdr:rowOff>
    </xdr:to>
    <xdr:cxnSp macro="">
      <xdr:nvCxnSpPr>
        <xdr:cNvPr id="4" name="Straight Connector 3"/>
        <xdr:cNvCxnSpPr/>
      </xdr:nvCxnSpPr>
      <xdr:spPr>
        <a:xfrm>
          <a:off x="7220774" y="1480269"/>
          <a:ext cx="21867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LE%20LE\L&#192;M%20VI&#7878;C\KE%20SONG%20PHUOC%20GIANG\&#272;&#7907;t%203\K&#232;%20ch&#7889;ng%20s&#7841;t%20l&#7903;%20s&#244;ng%20Ph&#432;&#7899;c%20Giang%20(ch&#432;a%20th&#7849;m%20&#273;&#7883;nh%20b&#27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LE%20LE\L&#192;M%20VI&#7878;C\KE%20SONG%20PHUOC%20GIANG\&#272;&#7907;t%203\D&#7920;%20TO&#193;N%20NI&#202;M%20Y&#7870;T%20D&#7920;%20KI&#7870;N\Bi&#7875;u%20s&#7889;%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ểu 6"/>
      <sheetName val="Biểu 10"/>
      <sheetName val="Biểu 11"/>
      <sheetName val="Biểu 11 (2)"/>
      <sheetName val="Biểu 12"/>
      <sheetName val="Biểu 13"/>
      <sheetName val="Biểu 14"/>
      <sheetName val="Biểu 9 (tổng hợp)"/>
    </sheetNames>
    <sheetDataSet>
      <sheetData sheetId="0" refreshError="1">
        <row r="15">
          <cell r="E15">
            <v>497</v>
          </cell>
          <cell r="F15">
            <v>340.3</v>
          </cell>
          <cell r="G15">
            <v>46.7</v>
          </cell>
        </row>
        <row r="16">
          <cell r="C16">
            <v>2</v>
          </cell>
          <cell r="D16">
            <v>13</v>
          </cell>
          <cell r="E16">
            <v>498</v>
          </cell>
          <cell r="F16">
            <v>714.9</v>
          </cell>
          <cell r="G16">
            <v>103.9</v>
          </cell>
          <cell r="I16" t="str">
            <v>ODT+CLN</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2">
          <cell r="C12" t="str">
            <v>Xà cừ: Cây có đường kính gốc từ ≥8 cm đến &lt; 12 cm</v>
          </cell>
        </row>
        <row r="35">
          <cell r="C35" t="str">
            <v xml:space="preserve">Cau Cây đã cho quả </v>
          </cell>
        </row>
        <row r="36">
          <cell r="C36" t="str">
            <v>Cau Cây có chiều cao thân &gt; 2m, chưa cho quả</v>
          </cell>
        </row>
        <row r="37">
          <cell r="C37" t="str">
            <v>Cau Cây mới trồng có chiều cao thân &lt; 0,5 m, chưa cho quả</v>
          </cell>
        </row>
        <row r="38">
          <cell r="C38" t="str">
            <v>Chuối Cây ra hoa (bắp chuối), cho quả</v>
          </cell>
        </row>
        <row r="39">
          <cell r="C39" t="str">
            <v>Chuối Cây con đến chưa cho quả</v>
          </cell>
        </row>
        <row r="40">
          <cell r="C40" t="str">
            <v>Dừa Cây mới trồng</v>
          </cell>
        </row>
        <row r="41">
          <cell r="C41" t="str">
            <v>Tre gai Cây già sử dụng được</v>
          </cell>
        </row>
        <row r="42">
          <cell r="C42" t="str">
            <v>Tre gai Cây xanh chưa già</v>
          </cell>
        </row>
        <row r="47">
          <cell r="C47" t="str">
            <v>Chuối: Cây ra hoa (bắp chuối), cho quả</v>
          </cell>
        </row>
        <row r="48">
          <cell r="C48" t="str">
            <v>Chuối: Cây con đến chưa cho quả</v>
          </cell>
        </row>
        <row r="49">
          <cell r="C49" t="str">
            <v>Cây chôm chôm có đường kính gốc ≥ 45cm, đã cho quả</v>
          </cell>
        </row>
        <row r="50">
          <cell r="C50" t="str">
            <v>Cây vú sữa có đường kính gốc ≥ 20cm đến &lt;40 cm, đã cho quả</v>
          </cell>
        </row>
        <row r="51">
          <cell r="C51" t="str">
            <v>Cây vú sữa có chiều cao thân cây ≥ 1 m, đường kính gốc 3-&lt;5cm, chưa cho quả</v>
          </cell>
        </row>
        <row r="52">
          <cell r="C52" t="str">
            <v>Cây lấy củi (lồng mức) đường kính &gt;3cm và &lt;7cm</v>
          </cell>
        </row>
        <row r="53">
          <cell r="C53" t="str">
            <v>Cây lấy củi (lồng mức) đường kính &gt;7cm và &lt;10cm</v>
          </cell>
        </row>
        <row r="54">
          <cell r="C54" t="str">
            <v>Cây Sầu đông: Tương đương nhóm cây lấy gỗ (Phi lao, Bạch đàn, Bời lời, xoan ta, các loại thông, các loại keo) đường kính &gt;4 và &lt;8cm</v>
          </cell>
        </row>
        <row r="55">
          <cell r="C55" t="str">
            <v>Tre xanh chưa già</v>
          </cell>
        </row>
        <row r="56">
          <cell r="C56" t="str">
            <v>Cây Sầu đông: Tương đương nhóm cây lấy gỗ (Phi lao, Bạch đàn, Bời lời, xoan ta, các loại thông, các loại keo) đường kính &gt;16cm và &lt;20cm</v>
          </cell>
        </row>
        <row r="57">
          <cell r="C57" t="str">
            <v>Cây lấy củi (lồng mức) đường kính &gt;10 và &lt;30cm</v>
          </cell>
        </row>
        <row r="58">
          <cell r="C58" t="str">
            <v>Dừa đã cho quả</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view="pageBreakPreview" zoomScale="55" zoomScaleNormal="70" zoomScaleSheetLayoutView="55" workbookViewId="0">
      <selection activeCell="L14" sqref="L14:L15"/>
    </sheetView>
  </sheetViews>
  <sheetFormatPr defaultRowHeight="18.75" x14ac:dyDescent="0.3"/>
  <cols>
    <col min="1" max="1" width="9.28515625" style="31" bestFit="1" customWidth="1"/>
    <col min="2" max="2" width="38" style="31" customWidth="1"/>
    <col min="3" max="3" width="9.28515625" style="31" bestFit="1" customWidth="1"/>
    <col min="4" max="4" width="10.42578125" style="31" customWidth="1"/>
    <col min="5" max="5" width="9.28515625" style="31" bestFit="1" customWidth="1"/>
    <col min="6" max="6" width="12" style="31" customWidth="1"/>
    <col min="7" max="7" width="11.28515625" style="31" customWidth="1"/>
    <col min="8" max="8" width="11.85546875" style="31" customWidth="1"/>
    <col min="9" max="9" width="16" style="31" customWidth="1"/>
    <col min="10" max="10" width="11.5703125" style="31" customWidth="1"/>
    <col min="11" max="11" width="11.140625" style="31" customWidth="1"/>
    <col min="12" max="12" width="13.7109375" style="31" customWidth="1"/>
    <col min="13" max="13" width="9.28515625" style="31" bestFit="1" customWidth="1"/>
    <col min="14" max="14" width="10.140625" style="31" bestFit="1" customWidth="1"/>
    <col min="15" max="15" width="14.42578125" style="31" customWidth="1"/>
    <col min="16" max="16" width="15.5703125" style="31" customWidth="1"/>
    <col min="17" max="17" width="13.140625" style="31" customWidth="1"/>
    <col min="18" max="18" width="16.28515625" style="31" customWidth="1"/>
    <col min="19" max="19" width="15.42578125" style="31" customWidth="1"/>
    <col min="20" max="20" width="20.140625" style="31" customWidth="1"/>
    <col min="21" max="21" width="18.85546875" style="31" customWidth="1"/>
    <col min="22" max="16384" width="9.140625" style="31"/>
  </cols>
  <sheetData>
    <row r="1" spans="1:21" ht="41.25" customHeight="1" x14ac:dyDescent="0.3">
      <c r="A1" s="372" t="s">
        <v>126</v>
      </c>
      <c r="B1" s="372"/>
      <c r="C1" s="372"/>
      <c r="D1" s="372"/>
      <c r="E1" s="372"/>
      <c r="F1" s="372"/>
      <c r="G1" s="372"/>
      <c r="H1" s="372"/>
      <c r="I1" s="28"/>
      <c r="J1" s="1"/>
      <c r="K1" s="28"/>
      <c r="L1" s="1"/>
      <c r="M1" s="2"/>
      <c r="N1" s="373" t="s">
        <v>0</v>
      </c>
      <c r="O1" s="373"/>
      <c r="P1" s="373"/>
      <c r="Q1" s="373"/>
      <c r="R1" s="373"/>
      <c r="S1" s="373"/>
      <c r="T1" s="373"/>
      <c r="U1" s="373"/>
    </row>
    <row r="2" spans="1:21" ht="30" customHeight="1" x14ac:dyDescent="0.3">
      <c r="A2" s="27"/>
      <c r="B2" s="27"/>
      <c r="C2" s="27"/>
      <c r="D2" s="27"/>
      <c r="E2" s="27"/>
      <c r="F2" s="27"/>
      <c r="G2" s="27"/>
      <c r="H2" s="27"/>
      <c r="I2" s="28"/>
      <c r="J2" s="1"/>
      <c r="K2" s="28"/>
      <c r="L2" s="1"/>
      <c r="M2" s="2"/>
      <c r="N2" s="28"/>
      <c r="O2" s="28"/>
      <c r="P2" s="28"/>
      <c r="Q2" s="28"/>
      <c r="R2" s="28"/>
      <c r="S2" s="28"/>
      <c r="T2" s="28"/>
      <c r="U2" s="28"/>
    </row>
    <row r="3" spans="1:21" ht="80.25" customHeight="1" x14ac:dyDescent="0.3">
      <c r="A3" s="374" t="s">
        <v>150</v>
      </c>
      <c r="B3" s="374"/>
      <c r="C3" s="374"/>
      <c r="D3" s="374"/>
      <c r="E3" s="374"/>
      <c r="F3" s="374"/>
      <c r="G3" s="374"/>
      <c r="H3" s="374"/>
      <c r="I3" s="374"/>
      <c r="J3" s="374"/>
      <c r="K3" s="374"/>
      <c r="L3" s="374"/>
      <c r="M3" s="374"/>
      <c r="N3" s="374"/>
      <c r="O3" s="374"/>
      <c r="P3" s="374"/>
      <c r="Q3" s="374"/>
      <c r="R3" s="374"/>
      <c r="S3" s="374"/>
      <c r="T3" s="374"/>
      <c r="U3" s="374"/>
    </row>
    <row r="4" spans="1:21" ht="22.5" customHeight="1" x14ac:dyDescent="0.3">
      <c r="A4" s="29"/>
      <c r="B4" s="29"/>
      <c r="C4" s="29"/>
      <c r="D4" s="29"/>
      <c r="E4" s="29"/>
      <c r="F4" s="29"/>
      <c r="G4" s="29"/>
      <c r="H4" s="29"/>
      <c r="I4" s="29"/>
      <c r="J4" s="29"/>
      <c r="K4" s="29"/>
      <c r="L4" s="29"/>
      <c r="M4" s="29"/>
      <c r="N4" s="29"/>
      <c r="O4" s="29"/>
      <c r="P4" s="29"/>
      <c r="Q4" s="29"/>
      <c r="R4" s="29"/>
      <c r="S4" s="29"/>
      <c r="T4" s="29"/>
      <c r="U4" s="29"/>
    </row>
    <row r="5" spans="1:21" ht="25.5" customHeight="1" x14ac:dyDescent="0.3">
      <c r="A5" s="3"/>
      <c r="B5" s="4"/>
      <c r="C5" s="4"/>
      <c r="D5" s="3"/>
      <c r="E5" s="3"/>
      <c r="F5" s="5"/>
      <c r="G5" s="5"/>
      <c r="H5" s="5"/>
      <c r="I5" s="3"/>
      <c r="J5" s="6"/>
      <c r="K5" s="7"/>
      <c r="L5" s="7"/>
      <c r="M5" s="7"/>
      <c r="N5" s="8"/>
      <c r="O5" s="8"/>
      <c r="P5" s="8"/>
      <c r="Q5" s="8"/>
      <c r="R5" s="9"/>
      <c r="S5" s="6"/>
      <c r="T5" s="375" t="s">
        <v>1</v>
      </c>
      <c r="U5" s="375"/>
    </row>
    <row r="6" spans="1:21" ht="28.5" customHeight="1" x14ac:dyDescent="0.3">
      <c r="A6" s="376" t="s">
        <v>2</v>
      </c>
      <c r="B6" s="377" t="s">
        <v>3</v>
      </c>
      <c r="C6" s="378" t="s">
        <v>4</v>
      </c>
      <c r="D6" s="378"/>
      <c r="E6" s="378"/>
      <c r="F6" s="378"/>
      <c r="G6" s="378"/>
      <c r="H6" s="378"/>
      <c r="I6" s="378"/>
      <c r="J6" s="377" t="s">
        <v>31</v>
      </c>
      <c r="K6" s="377"/>
      <c r="L6" s="377"/>
      <c r="M6" s="377"/>
      <c r="N6" s="377"/>
      <c r="O6" s="377"/>
      <c r="P6" s="377"/>
      <c r="Q6" s="377"/>
      <c r="R6" s="377"/>
      <c r="S6" s="377"/>
      <c r="T6" s="377"/>
      <c r="U6" s="379" t="s">
        <v>5</v>
      </c>
    </row>
    <row r="7" spans="1:21" ht="39" customHeight="1" x14ac:dyDescent="0.3">
      <c r="A7" s="376"/>
      <c r="B7" s="377"/>
      <c r="C7" s="380" t="s">
        <v>6</v>
      </c>
      <c r="D7" s="386" t="s">
        <v>7</v>
      </c>
      <c r="E7" s="380" t="s">
        <v>8</v>
      </c>
      <c r="F7" s="390" t="s">
        <v>9</v>
      </c>
      <c r="G7" s="391"/>
      <c r="H7" s="392"/>
      <c r="I7" s="380" t="s">
        <v>10</v>
      </c>
      <c r="J7" s="393" t="s">
        <v>11</v>
      </c>
      <c r="K7" s="394"/>
      <c r="L7" s="395"/>
      <c r="M7" s="401" t="s">
        <v>12</v>
      </c>
      <c r="N7" s="402"/>
      <c r="O7" s="402"/>
      <c r="P7" s="402"/>
      <c r="Q7" s="403"/>
      <c r="R7" s="380" t="s">
        <v>13</v>
      </c>
      <c r="S7" s="380" t="s">
        <v>151</v>
      </c>
      <c r="T7" s="380" t="s">
        <v>14</v>
      </c>
      <c r="U7" s="379"/>
    </row>
    <row r="8" spans="1:21" ht="17.25" customHeight="1" x14ac:dyDescent="0.3">
      <c r="A8" s="376"/>
      <c r="B8" s="377"/>
      <c r="C8" s="381"/>
      <c r="D8" s="387"/>
      <c r="E8" s="381"/>
      <c r="F8" s="383" t="s">
        <v>15</v>
      </c>
      <c r="G8" s="383" t="s">
        <v>16</v>
      </c>
      <c r="H8" s="383" t="s">
        <v>17</v>
      </c>
      <c r="I8" s="381"/>
      <c r="J8" s="386" t="s">
        <v>18</v>
      </c>
      <c r="K8" s="383" t="s">
        <v>19</v>
      </c>
      <c r="L8" s="383" t="s">
        <v>20</v>
      </c>
      <c r="M8" s="398" t="s">
        <v>21</v>
      </c>
      <c r="N8" s="399"/>
      <c r="O8" s="400"/>
      <c r="P8" s="398" t="s">
        <v>22</v>
      </c>
      <c r="Q8" s="400"/>
      <c r="R8" s="381"/>
      <c r="S8" s="381"/>
      <c r="T8" s="381"/>
      <c r="U8" s="379"/>
    </row>
    <row r="9" spans="1:21" ht="95.25" customHeight="1" x14ac:dyDescent="0.3">
      <c r="A9" s="376"/>
      <c r="B9" s="377"/>
      <c r="C9" s="381"/>
      <c r="D9" s="387"/>
      <c r="E9" s="381"/>
      <c r="F9" s="384"/>
      <c r="G9" s="384"/>
      <c r="H9" s="384"/>
      <c r="I9" s="381"/>
      <c r="J9" s="387"/>
      <c r="K9" s="384"/>
      <c r="L9" s="384"/>
      <c r="M9" s="396" t="s">
        <v>23</v>
      </c>
      <c r="N9" s="396" t="s">
        <v>24</v>
      </c>
      <c r="O9" s="396" t="s">
        <v>20</v>
      </c>
      <c r="P9" s="396" t="s">
        <v>25</v>
      </c>
      <c r="Q9" s="396" t="s">
        <v>26</v>
      </c>
      <c r="R9" s="381"/>
      <c r="S9" s="381"/>
      <c r="T9" s="381"/>
      <c r="U9" s="379"/>
    </row>
    <row r="10" spans="1:21" ht="15" customHeight="1" x14ac:dyDescent="0.3">
      <c r="A10" s="376"/>
      <c r="B10" s="377"/>
      <c r="C10" s="382"/>
      <c r="D10" s="388"/>
      <c r="E10" s="382"/>
      <c r="F10" s="385"/>
      <c r="G10" s="385"/>
      <c r="H10" s="385"/>
      <c r="I10" s="382"/>
      <c r="J10" s="388"/>
      <c r="K10" s="385"/>
      <c r="L10" s="385"/>
      <c r="M10" s="397"/>
      <c r="N10" s="397"/>
      <c r="O10" s="397"/>
      <c r="P10" s="397"/>
      <c r="Q10" s="397"/>
      <c r="R10" s="382"/>
      <c r="S10" s="382"/>
      <c r="T10" s="382"/>
      <c r="U10" s="379"/>
    </row>
    <row r="11" spans="1:21" ht="20.25" customHeight="1" x14ac:dyDescent="0.3">
      <c r="A11" s="32">
        <v>1</v>
      </c>
      <c r="B11" s="33">
        <v>2</v>
      </c>
      <c r="C11" s="33">
        <v>3</v>
      </c>
      <c r="D11" s="33">
        <v>4</v>
      </c>
      <c r="E11" s="33">
        <v>5</v>
      </c>
      <c r="F11" s="33">
        <v>6</v>
      </c>
      <c r="G11" s="33">
        <v>7</v>
      </c>
      <c r="H11" s="33" t="s">
        <v>27</v>
      </c>
      <c r="I11" s="33">
        <v>9</v>
      </c>
      <c r="J11" s="33">
        <v>10</v>
      </c>
      <c r="K11" s="33">
        <v>11</v>
      </c>
      <c r="L11" s="33" t="s">
        <v>28</v>
      </c>
      <c r="M11" s="33">
        <v>13</v>
      </c>
      <c r="N11" s="33">
        <v>14</v>
      </c>
      <c r="O11" s="33" t="s">
        <v>29</v>
      </c>
      <c r="P11" s="33">
        <v>16</v>
      </c>
      <c r="Q11" s="33">
        <v>17</v>
      </c>
      <c r="R11" s="33">
        <v>18</v>
      </c>
      <c r="S11" s="33">
        <v>19</v>
      </c>
      <c r="T11" s="33">
        <v>20</v>
      </c>
      <c r="U11" s="33">
        <v>21</v>
      </c>
    </row>
    <row r="12" spans="1:21" ht="70.5" customHeight="1" x14ac:dyDescent="0.3">
      <c r="A12" s="16">
        <v>1</v>
      </c>
      <c r="B12" s="17" t="s">
        <v>40</v>
      </c>
      <c r="C12" s="18">
        <v>2</v>
      </c>
      <c r="D12" s="18">
        <v>13</v>
      </c>
      <c r="E12" s="18">
        <v>228</v>
      </c>
      <c r="F12" s="19">
        <v>914.4</v>
      </c>
      <c r="G12" s="19">
        <v>137.1</v>
      </c>
      <c r="H12" s="20">
        <f>F12-G12</f>
        <v>777.3</v>
      </c>
      <c r="I12" s="21" t="s">
        <v>32</v>
      </c>
      <c r="J12" s="19">
        <f>G12</f>
        <v>137.1</v>
      </c>
      <c r="K12" s="24"/>
      <c r="L12" s="19">
        <f>J12+K12</f>
        <v>137.1</v>
      </c>
      <c r="M12" s="24">
        <v>0</v>
      </c>
      <c r="N12" s="19">
        <f>J12</f>
        <v>137.1</v>
      </c>
      <c r="O12" s="19">
        <f>M12+N12</f>
        <v>137.1</v>
      </c>
      <c r="P12" s="19">
        <f>O12</f>
        <v>137.1</v>
      </c>
      <c r="Q12" s="24">
        <v>0</v>
      </c>
      <c r="R12" s="24">
        <v>0</v>
      </c>
      <c r="S12" s="22" t="s">
        <v>148</v>
      </c>
      <c r="T12" s="321" t="s">
        <v>158</v>
      </c>
      <c r="U12" s="22"/>
    </row>
    <row r="13" spans="1:21" ht="75" x14ac:dyDescent="0.3">
      <c r="A13" s="275">
        <v>2</v>
      </c>
      <c r="B13" s="276" t="s">
        <v>154</v>
      </c>
      <c r="C13" s="277">
        <v>1</v>
      </c>
      <c r="D13" s="277">
        <v>15</v>
      </c>
      <c r="E13" s="277">
        <v>82</v>
      </c>
      <c r="F13" s="278">
        <v>6995.6</v>
      </c>
      <c r="G13" s="278">
        <v>384.3</v>
      </c>
      <c r="H13" s="278">
        <f>F13-G13</f>
        <v>6611.3</v>
      </c>
      <c r="I13" s="279" t="s">
        <v>32</v>
      </c>
      <c r="J13" s="278">
        <f>G13</f>
        <v>384.3</v>
      </c>
      <c r="K13" s="273"/>
      <c r="L13" s="278">
        <f>J13+K13</f>
        <v>384.3</v>
      </c>
      <c r="M13" s="273">
        <v>0</v>
      </c>
      <c r="N13" s="278">
        <f>J13</f>
        <v>384.3</v>
      </c>
      <c r="O13" s="278">
        <f>M13+N13</f>
        <v>384.3</v>
      </c>
      <c r="P13" s="273">
        <v>0</v>
      </c>
      <c r="Q13" s="278">
        <f>O13</f>
        <v>384.3</v>
      </c>
      <c r="R13" s="273">
        <v>0</v>
      </c>
      <c r="S13" s="279" t="s">
        <v>148</v>
      </c>
      <c r="T13" s="324" t="s">
        <v>158</v>
      </c>
      <c r="U13" s="268"/>
    </row>
    <row r="14" spans="1:21" ht="63.75" customHeight="1" x14ac:dyDescent="0.3">
      <c r="A14" s="190">
        <v>3</v>
      </c>
      <c r="B14" s="269" t="s">
        <v>145</v>
      </c>
      <c r="C14" s="10">
        <v>2</v>
      </c>
      <c r="D14" s="10">
        <v>13</v>
      </c>
      <c r="E14" s="10">
        <f>'[1]Biểu 6'!$E$15</f>
        <v>497</v>
      </c>
      <c r="F14" s="265">
        <f>'[1]Biểu 6'!$F$15</f>
        <v>340.3</v>
      </c>
      <c r="G14" s="265">
        <f>'[1]Biểu 6'!$G$15</f>
        <v>46.7</v>
      </c>
      <c r="H14" s="11">
        <f t="shared" ref="H14:H16" si="0">F14-G14</f>
        <v>293.60000000000002</v>
      </c>
      <c r="I14" s="266" t="s">
        <v>125</v>
      </c>
      <c r="J14" s="12">
        <f t="shared" ref="J14:J16" si="1">G14</f>
        <v>46.7</v>
      </c>
      <c r="K14" s="12"/>
      <c r="L14" s="12">
        <f>J14+K14</f>
        <v>46.7</v>
      </c>
      <c r="M14" s="12"/>
      <c r="N14" s="12">
        <f>J14</f>
        <v>46.7</v>
      </c>
      <c r="O14" s="12">
        <f t="shared" ref="O14:O16" si="2">M14+N14</f>
        <v>46.7</v>
      </c>
      <c r="P14" s="12"/>
      <c r="Q14" s="12">
        <f>N14</f>
        <v>46.7</v>
      </c>
      <c r="R14" s="12"/>
      <c r="S14" s="13" t="s">
        <v>147</v>
      </c>
      <c r="T14" s="13" t="s">
        <v>159</v>
      </c>
      <c r="U14" s="13"/>
    </row>
    <row r="15" spans="1:21" ht="83.25" customHeight="1" x14ac:dyDescent="0.3">
      <c r="A15" s="16">
        <v>4</v>
      </c>
      <c r="B15" s="269" t="s">
        <v>152</v>
      </c>
      <c r="C15" s="10">
        <f>'[1]Biểu 6'!$C$16</f>
        <v>2</v>
      </c>
      <c r="D15" s="10">
        <f>'[1]Biểu 6'!$D$16</f>
        <v>13</v>
      </c>
      <c r="E15" s="10">
        <f>'[1]Biểu 6'!$E$16</f>
        <v>498</v>
      </c>
      <c r="F15" s="265">
        <f>'[1]Biểu 6'!$F$16</f>
        <v>714.9</v>
      </c>
      <c r="G15" s="265">
        <f>'[1]Biểu 6'!$G$16</f>
        <v>103.9</v>
      </c>
      <c r="H15" s="11">
        <f t="shared" si="0"/>
        <v>611</v>
      </c>
      <c r="I15" s="266" t="str">
        <f>'[1]Biểu 6'!$I$16</f>
        <v>ODT+CLN</v>
      </c>
      <c r="J15" s="12">
        <f t="shared" si="1"/>
        <v>103.9</v>
      </c>
      <c r="K15" s="12"/>
      <c r="L15" s="12">
        <f>J15</f>
        <v>103.9</v>
      </c>
      <c r="M15" s="12"/>
      <c r="N15" s="12">
        <f>L15</f>
        <v>103.9</v>
      </c>
      <c r="O15" s="12">
        <f t="shared" si="2"/>
        <v>103.9</v>
      </c>
      <c r="P15" s="12"/>
      <c r="Q15" s="12">
        <f>O15</f>
        <v>103.9</v>
      </c>
      <c r="R15" s="12"/>
      <c r="S15" s="13" t="s">
        <v>147</v>
      </c>
      <c r="T15" s="13" t="str">
        <f>T14</f>
        <v>Đất CLN: VT1</v>
      </c>
      <c r="U15" s="13"/>
    </row>
    <row r="16" spans="1:21" ht="63.75" customHeight="1" x14ac:dyDescent="0.3">
      <c r="A16" s="275">
        <v>5</v>
      </c>
      <c r="B16" s="267" t="s">
        <v>146</v>
      </c>
      <c r="C16" s="10">
        <v>2</v>
      </c>
      <c r="D16" s="10">
        <v>12</v>
      </c>
      <c r="E16" s="10">
        <v>292</v>
      </c>
      <c r="F16" s="265">
        <v>937.4</v>
      </c>
      <c r="G16" s="265">
        <v>273.3</v>
      </c>
      <c r="H16" s="11">
        <f t="shared" si="0"/>
        <v>664.09999999999991</v>
      </c>
      <c r="I16" s="266" t="s">
        <v>32</v>
      </c>
      <c r="J16" s="12">
        <f t="shared" si="1"/>
        <v>273.3</v>
      </c>
      <c r="K16" s="12"/>
      <c r="L16" s="12">
        <f>J16+K16</f>
        <v>273.3</v>
      </c>
      <c r="M16" s="12"/>
      <c r="N16" s="12">
        <v>273.3</v>
      </c>
      <c r="O16" s="12">
        <f t="shared" si="2"/>
        <v>273.3</v>
      </c>
      <c r="P16" s="12">
        <f>O16</f>
        <v>273.3</v>
      </c>
      <c r="Q16" s="12"/>
      <c r="R16" s="12"/>
      <c r="S16" s="13" t="s">
        <v>148</v>
      </c>
      <c r="T16" s="13" t="s">
        <v>170</v>
      </c>
      <c r="U16" s="13"/>
    </row>
    <row r="17" spans="1:21" ht="114.75" customHeight="1" x14ac:dyDescent="0.3">
      <c r="A17" s="190">
        <v>6</v>
      </c>
      <c r="B17" s="274" t="s">
        <v>157</v>
      </c>
      <c r="C17" s="191">
        <v>2</v>
      </c>
      <c r="D17" s="191">
        <v>13</v>
      </c>
      <c r="E17" s="191">
        <v>299</v>
      </c>
      <c r="F17" s="192">
        <v>1011.5</v>
      </c>
      <c r="G17" s="192">
        <v>308.8</v>
      </c>
      <c r="H17" s="263">
        <f>F17-G17</f>
        <v>702.7</v>
      </c>
      <c r="I17" s="193" t="s">
        <v>148</v>
      </c>
      <c r="J17" s="192">
        <f>G17</f>
        <v>308.8</v>
      </c>
      <c r="K17" s="194"/>
      <c r="L17" s="192">
        <f>J17+K17</f>
        <v>308.8</v>
      </c>
      <c r="M17" s="196"/>
      <c r="N17" s="270">
        <f>L17</f>
        <v>308.8</v>
      </c>
      <c r="O17" s="271">
        <f>L17</f>
        <v>308.8</v>
      </c>
      <c r="P17" s="271">
        <f>O17</f>
        <v>308.8</v>
      </c>
      <c r="Q17" s="194"/>
      <c r="R17" s="194"/>
      <c r="S17" s="193" t="s">
        <v>148</v>
      </c>
      <c r="T17" s="335" t="s">
        <v>149</v>
      </c>
      <c r="U17" s="195"/>
    </row>
    <row r="18" spans="1:21" ht="56.25" customHeight="1" x14ac:dyDescent="0.3">
      <c r="A18" s="14"/>
      <c r="B18" s="389" t="s">
        <v>30</v>
      </c>
      <c r="C18" s="389"/>
      <c r="D18" s="389"/>
      <c r="E18" s="389"/>
      <c r="F18" s="15">
        <f>SUM(F12:F17)</f>
        <v>10914.099999999999</v>
      </c>
      <c r="G18" s="15">
        <f>SUM(G12:G17)</f>
        <v>1254.0999999999999</v>
      </c>
      <c r="H18" s="15">
        <f>SUM(H12:H17)</f>
        <v>9660.0000000000018</v>
      </c>
      <c r="I18" s="15"/>
      <c r="J18" s="15">
        <f>SUM(J12:J17)</f>
        <v>1254.0999999999999</v>
      </c>
      <c r="K18" s="15"/>
      <c r="L18" s="15">
        <f>SUM(L12:L17)</f>
        <v>1254.0999999999999</v>
      </c>
      <c r="M18" s="15"/>
      <c r="N18" s="15">
        <f>SUM(N12:N17)</f>
        <v>1254.0999999999999</v>
      </c>
      <c r="O18" s="15">
        <f>SUM(O12:O17)</f>
        <v>1254.0999999999999</v>
      </c>
      <c r="P18" s="15">
        <f>SUM(P12:P17)</f>
        <v>719.2</v>
      </c>
      <c r="Q18" s="15">
        <f>SUM(Q12:Q17)</f>
        <v>534.9</v>
      </c>
      <c r="R18" s="15"/>
      <c r="S18" s="26"/>
      <c r="T18" s="26"/>
      <c r="U18" s="26"/>
    </row>
    <row r="21" spans="1:21" x14ac:dyDescent="0.3">
      <c r="A21" s="406" t="s">
        <v>33</v>
      </c>
      <c r="B21" s="406"/>
      <c r="H21" s="404" t="s">
        <v>34</v>
      </c>
      <c r="I21" s="404"/>
      <c r="J21" s="404"/>
      <c r="O21" s="34"/>
      <c r="Q21" s="405" t="s">
        <v>153</v>
      </c>
      <c r="R21" s="405"/>
      <c r="S21" s="405"/>
      <c r="T21" s="405"/>
    </row>
    <row r="22" spans="1:21" x14ac:dyDescent="0.3">
      <c r="A22" s="30"/>
      <c r="B22" s="30"/>
      <c r="H22" s="30"/>
      <c r="I22" s="30"/>
      <c r="L22" s="38"/>
      <c r="O22" s="34"/>
      <c r="Q22" s="404" t="s">
        <v>35</v>
      </c>
      <c r="R22" s="404"/>
      <c r="S22" s="404"/>
      <c r="T22" s="404"/>
    </row>
    <row r="23" spans="1:21" x14ac:dyDescent="0.3">
      <c r="A23" s="30"/>
      <c r="B23" s="30"/>
      <c r="H23" s="30"/>
      <c r="I23" s="30"/>
      <c r="L23" s="39"/>
      <c r="Q23" s="404" t="s">
        <v>36</v>
      </c>
      <c r="R23" s="404"/>
      <c r="S23" s="404"/>
      <c r="T23" s="404"/>
    </row>
    <row r="24" spans="1:21" x14ac:dyDescent="0.3">
      <c r="A24" s="30"/>
      <c r="B24" s="30"/>
      <c r="H24" s="30"/>
      <c r="I24" s="30"/>
      <c r="L24" s="39"/>
      <c r="Q24" s="30"/>
      <c r="R24" s="30"/>
      <c r="S24" s="30"/>
      <c r="T24" s="30"/>
    </row>
    <row r="25" spans="1:21" x14ac:dyDescent="0.3">
      <c r="A25" s="30"/>
      <c r="B25" s="30"/>
      <c r="H25" s="30"/>
      <c r="I25" s="30"/>
      <c r="L25" s="39"/>
      <c r="Q25" s="30"/>
      <c r="R25" s="30"/>
      <c r="S25" s="30"/>
      <c r="T25" s="30"/>
    </row>
    <row r="26" spans="1:21" x14ac:dyDescent="0.3">
      <c r="A26" s="30"/>
      <c r="B26" s="30"/>
      <c r="H26" s="30"/>
      <c r="I26" s="30"/>
      <c r="Q26" s="30"/>
      <c r="R26" s="30"/>
      <c r="S26" s="30"/>
      <c r="T26" s="30"/>
    </row>
    <row r="27" spans="1:21" x14ac:dyDescent="0.3">
      <c r="A27" s="30"/>
      <c r="B27" s="30"/>
      <c r="H27" s="30"/>
      <c r="I27" s="30"/>
      <c r="Q27" s="30"/>
      <c r="R27" s="30"/>
      <c r="S27" s="30"/>
      <c r="T27" s="30"/>
    </row>
    <row r="28" spans="1:21" x14ac:dyDescent="0.3">
      <c r="A28" s="404" t="s">
        <v>38</v>
      </c>
      <c r="B28" s="404"/>
      <c r="H28" s="404" t="s">
        <v>161</v>
      </c>
      <c r="I28" s="404"/>
      <c r="J28" s="404"/>
      <c r="Q28" s="404" t="s">
        <v>39</v>
      </c>
      <c r="R28" s="404"/>
      <c r="S28" s="404"/>
      <c r="T28" s="404"/>
    </row>
  </sheetData>
  <autoFilter ref="A11:U18"/>
  <mergeCells count="41">
    <mergeCell ref="A28:B28"/>
    <mergeCell ref="H28:J28"/>
    <mergeCell ref="Q28:T28"/>
    <mergeCell ref="Q21:T21"/>
    <mergeCell ref="A21:B21"/>
    <mergeCell ref="H21:J21"/>
    <mergeCell ref="Q22:T22"/>
    <mergeCell ref="Q23:T23"/>
    <mergeCell ref="R7:R10"/>
    <mergeCell ref="P9:P10"/>
    <mergeCell ref="L8:L10"/>
    <mergeCell ref="M8:O8"/>
    <mergeCell ref="M7:Q7"/>
    <mergeCell ref="P8:Q8"/>
    <mergeCell ref="M9:M10"/>
    <mergeCell ref="O9:O10"/>
    <mergeCell ref="N9:N10"/>
    <mergeCell ref="Q9:Q10"/>
    <mergeCell ref="B18:E18"/>
    <mergeCell ref="E7:E10"/>
    <mergeCell ref="J8:J10"/>
    <mergeCell ref="K8:K10"/>
    <mergeCell ref="F7:H7"/>
    <mergeCell ref="I7:I10"/>
    <mergeCell ref="J7:L7"/>
    <mergeCell ref="A1:H1"/>
    <mergeCell ref="N1:U1"/>
    <mergeCell ref="A3:U3"/>
    <mergeCell ref="T5:U5"/>
    <mergeCell ref="A6:A10"/>
    <mergeCell ref="B6:B10"/>
    <mergeCell ref="C6:I6"/>
    <mergeCell ref="J6:T6"/>
    <mergeCell ref="U6:U10"/>
    <mergeCell ref="C7:C10"/>
    <mergeCell ref="T7:T10"/>
    <mergeCell ref="F8:F10"/>
    <mergeCell ref="S7:S10"/>
    <mergeCell ref="D7:D10"/>
    <mergeCell ref="H8:H10"/>
    <mergeCell ref="G8:G10"/>
  </mergeCells>
  <pageMargins left="0.26" right="0.23622047244094499" top="0.7" bottom="0.47" header="0.31496062992126" footer="0.45"/>
  <pageSetup paperSize="9" scale="47" orientation="landscape" verticalDpi="0" r:id="rId1"/>
  <colBreaks count="1" manualBreakCount="1">
    <brk id="21" max="2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7"/>
  <sheetViews>
    <sheetView view="pageBreakPreview" topLeftCell="A22" zoomScale="60" zoomScaleNormal="70" workbookViewId="0">
      <selection activeCell="I28" sqref="I28"/>
    </sheetView>
  </sheetViews>
  <sheetFormatPr defaultRowHeight="15" x14ac:dyDescent="0.25"/>
  <cols>
    <col min="1" max="1" width="5.85546875" customWidth="1"/>
    <col min="2" max="2" width="31.85546875" customWidth="1"/>
    <col min="3" max="3" width="5.42578125" customWidth="1"/>
    <col min="4" max="5" width="8.28515625" customWidth="1"/>
    <col min="6" max="6" width="11.28515625" customWidth="1"/>
    <col min="7" max="7" width="10.7109375" customWidth="1"/>
    <col min="8" max="8" width="8.7109375" customWidth="1"/>
    <col min="9" max="9" width="11.42578125" customWidth="1"/>
    <col min="10" max="10" width="14.85546875" customWidth="1"/>
    <col min="11" max="11" width="19.7109375" customWidth="1"/>
    <col min="12" max="12" width="12.42578125" customWidth="1"/>
    <col min="13" max="13" width="10.5703125" bestFit="1" customWidth="1"/>
    <col min="14" max="14" width="11" customWidth="1"/>
    <col min="15" max="15" width="12" customWidth="1"/>
    <col min="16" max="16" width="16.85546875" customWidth="1"/>
    <col min="17" max="17" width="10.140625" bestFit="1" customWidth="1"/>
    <col min="18" max="18" width="13.5703125" customWidth="1"/>
    <col min="19" max="19" width="13.42578125" customWidth="1"/>
    <col min="20" max="20" width="10.85546875" customWidth="1"/>
    <col min="21" max="21" width="16.28515625" customWidth="1"/>
    <col min="22" max="22" width="18.5703125" customWidth="1"/>
    <col min="23" max="23" width="33.42578125" customWidth="1"/>
    <col min="24" max="24" width="14.85546875" bestFit="1" customWidth="1"/>
  </cols>
  <sheetData>
    <row r="1" spans="1:24" ht="39" customHeight="1" x14ac:dyDescent="0.25">
      <c r="A1" s="372" t="s">
        <v>126</v>
      </c>
      <c r="B1" s="372"/>
      <c r="C1" s="372"/>
      <c r="D1" s="372"/>
      <c r="E1" s="372"/>
      <c r="F1" s="372"/>
      <c r="G1" s="372"/>
      <c r="H1" s="372"/>
      <c r="I1" s="37"/>
      <c r="J1" s="37"/>
      <c r="K1" s="37"/>
      <c r="L1" s="37"/>
      <c r="M1" s="37"/>
      <c r="N1" s="40"/>
      <c r="O1" s="373" t="s">
        <v>0</v>
      </c>
      <c r="P1" s="373"/>
      <c r="Q1" s="373"/>
      <c r="R1" s="373"/>
      <c r="S1" s="373"/>
      <c r="T1" s="373"/>
      <c r="U1" s="373"/>
      <c r="V1" s="373"/>
    </row>
    <row r="2" spans="1:24" ht="39" customHeight="1" x14ac:dyDescent="0.25">
      <c r="A2" s="36"/>
      <c r="B2" s="36"/>
      <c r="C2" s="36"/>
      <c r="D2" s="36"/>
      <c r="E2" s="36"/>
      <c r="F2" s="36"/>
      <c r="G2" s="36"/>
      <c r="H2" s="36"/>
      <c r="I2" s="37"/>
      <c r="J2" s="37"/>
      <c r="K2" s="37"/>
      <c r="L2" s="37"/>
      <c r="M2" s="37"/>
      <c r="N2" s="40"/>
      <c r="O2" s="37"/>
      <c r="P2" s="37"/>
      <c r="Q2" s="37"/>
      <c r="R2" s="37"/>
      <c r="S2" s="37"/>
      <c r="T2" s="37"/>
      <c r="U2" s="37"/>
      <c r="V2" s="37"/>
    </row>
    <row r="3" spans="1:24" ht="69" customHeight="1" x14ac:dyDescent="0.25">
      <c r="A3" s="407" t="s">
        <v>164</v>
      </c>
      <c r="B3" s="408"/>
      <c r="C3" s="408"/>
      <c r="D3" s="408"/>
      <c r="E3" s="408"/>
      <c r="F3" s="408"/>
      <c r="G3" s="408"/>
      <c r="H3" s="408"/>
      <c r="I3" s="408"/>
      <c r="J3" s="408"/>
      <c r="K3" s="408"/>
      <c r="L3" s="408"/>
      <c r="M3" s="408"/>
      <c r="N3" s="408"/>
      <c r="O3" s="408"/>
      <c r="P3" s="408"/>
      <c r="Q3" s="408"/>
      <c r="R3" s="408"/>
      <c r="S3" s="408"/>
      <c r="T3" s="408"/>
      <c r="U3" s="408"/>
      <c r="V3" s="408"/>
    </row>
    <row r="4" spans="1:24" ht="19.5" x14ac:dyDescent="0.25">
      <c r="A4" s="41"/>
      <c r="B4" s="41"/>
      <c r="C4" s="42"/>
      <c r="D4" s="42"/>
      <c r="E4" s="42"/>
      <c r="F4" s="43"/>
      <c r="G4" s="43"/>
      <c r="H4" s="43"/>
      <c r="I4" s="43"/>
      <c r="J4" s="36"/>
      <c r="K4" s="42"/>
      <c r="L4" s="42"/>
      <c r="M4" s="42"/>
      <c r="N4" s="36"/>
      <c r="O4" s="36"/>
      <c r="P4" s="36"/>
      <c r="Q4" s="36"/>
      <c r="R4" s="36"/>
      <c r="S4" s="36"/>
      <c r="T4" s="44"/>
      <c r="U4" s="409" t="s">
        <v>41</v>
      </c>
      <c r="V4" s="409"/>
    </row>
    <row r="5" spans="1:24" ht="41.25" customHeight="1" x14ac:dyDescent="0.25">
      <c r="A5" s="410" t="s">
        <v>42</v>
      </c>
      <c r="B5" s="411" t="s">
        <v>43</v>
      </c>
      <c r="C5" s="412" t="s">
        <v>6</v>
      </c>
      <c r="D5" s="412" t="s">
        <v>7</v>
      </c>
      <c r="E5" s="413" t="s">
        <v>8</v>
      </c>
      <c r="F5" s="414" t="s">
        <v>44</v>
      </c>
      <c r="G5" s="414" t="s">
        <v>45</v>
      </c>
      <c r="H5" s="414"/>
      <c r="I5" s="414"/>
      <c r="J5" s="411" t="s">
        <v>46</v>
      </c>
      <c r="K5" s="413" t="s">
        <v>160</v>
      </c>
      <c r="L5" s="411" t="s">
        <v>21</v>
      </c>
      <c r="M5" s="411"/>
      <c r="N5" s="411"/>
      <c r="O5" s="411"/>
      <c r="P5" s="411"/>
      <c r="Q5" s="411" t="s">
        <v>22</v>
      </c>
      <c r="R5" s="411"/>
      <c r="S5" s="411"/>
      <c r="T5" s="411"/>
      <c r="U5" s="411"/>
      <c r="V5" s="411" t="s">
        <v>47</v>
      </c>
    </row>
    <row r="6" spans="1:24" ht="26.25" customHeight="1" x14ac:dyDescent="0.25">
      <c r="A6" s="410"/>
      <c r="B6" s="411"/>
      <c r="C6" s="412"/>
      <c r="D6" s="412"/>
      <c r="E6" s="413"/>
      <c r="F6" s="414"/>
      <c r="G6" s="415" t="s">
        <v>18</v>
      </c>
      <c r="H6" s="414" t="s">
        <v>19</v>
      </c>
      <c r="I6" s="414" t="s">
        <v>20</v>
      </c>
      <c r="J6" s="411"/>
      <c r="K6" s="413"/>
      <c r="L6" s="413" t="s">
        <v>9</v>
      </c>
      <c r="M6" s="413"/>
      <c r="N6" s="428" t="s">
        <v>48</v>
      </c>
      <c r="O6" s="417" t="s">
        <v>49</v>
      </c>
      <c r="P6" s="417" t="s">
        <v>50</v>
      </c>
      <c r="Q6" s="418" t="s">
        <v>9</v>
      </c>
      <c r="R6" s="418" t="s">
        <v>51</v>
      </c>
      <c r="S6" s="417" t="s">
        <v>52</v>
      </c>
      <c r="T6" s="416" t="s">
        <v>26</v>
      </c>
      <c r="U6" s="417" t="s">
        <v>50</v>
      </c>
      <c r="V6" s="411"/>
    </row>
    <row r="7" spans="1:24" ht="85.5" customHeight="1" x14ac:dyDescent="0.25">
      <c r="A7" s="410"/>
      <c r="B7" s="411"/>
      <c r="C7" s="412"/>
      <c r="D7" s="412"/>
      <c r="E7" s="413"/>
      <c r="F7" s="414"/>
      <c r="G7" s="415"/>
      <c r="H7" s="414"/>
      <c r="I7" s="414"/>
      <c r="J7" s="411"/>
      <c r="K7" s="413"/>
      <c r="L7" s="45" t="s">
        <v>53</v>
      </c>
      <c r="M7" s="45" t="s">
        <v>24</v>
      </c>
      <c r="N7" s="428"/>
      <c r="O7" s="417"/>
      <c r="P7" s="417"/>
      <c r="Q7" s="419"/>
      <c r="R7" s="419"/>
      <c r="S7" s="417"/>
      <c r="T7" s="416"/>
      <c r="U7" s="417"/>
      <c r="V7" s="411"/>
      <c r="W7" t="s">
        <v>155</v>
      </c>
    </row>
    <row r="8" spans="1:24" s="49" customFormat="1" ht="42.75" customHeight="1" x14ac:dyDescent="0.25">
      <c r="A8" s="46">
        <v>1</v>
      </c>
      <c r="B8" s="46">
        <v>2</v>
      </c>
      <c r="C8" s="46">
        <v>3</v>
      </c>
      <c r="D8" s="46">
        <v>4</v>
      </c>
      <c r="E8" s="46">
        <v>5</v>
      </c>
      <c r="F8" s="46">
        <v>6</v>
      </c>
      <c r="G8" s="46">
        <v>7</v>
      </c>
      <c r="H8" s="46">
        <v>8</v>
      </c>
      <c r="I8" s="46">
        <v>9</v>
      </c>
      <c r="J8" s="46">
        <v>10</v>
      </c>
      <c r="K8" s="46">
        <v>11</v>
      </c>
      <c r="L8" s="46">
        <v>12</v>
      </c>
      <c r="M8" s="46">
        <v>13</v>
      </c>
      <c r="N8" s="46">
        <v>14</v>
      </c>
      <c r="O8" s="46">
        <v>15</v>
      </c>
      <c r="P8" s="47" t="s">
        <v>54</v>
      </c>
      <c r="Q8" s="46">
        <v>17</v>
      </c>
      <c r="R8" s="46">
        <v>18</v>
      </c>
      <c r="S8" s="46">
        <v>19</v>
      </c>
      <c r="T8" s="48"/>
      <c r="U8" s="47" t="s">
        <v>55</v>
      </c>
      <c r="V8" s="46" t="s">
        <v>56</v>
      </c>
      <c r="W8" s="49">
        <v>68658</v>
      </c>
      <c r="X8" s="49" t="s">
        <v>148</v>
      </c>
    </row>
    <row r="9" spans="1:24" ht="26.25" customHeight="1" x14ac:dyDescent="0.25">
      <c r="A9" s="420">
        <v>1</v>
      </c>
      <c r="B9" s="422" t="str">
        <f>'Biểu 06'!B12</f>
        <v>Ông Nguyễn Hoàng 
(Sinh năm: 1956; CCCD số: 051056004228)</v>
      </c>
      <c r="C9" s="50"/>
      <c r="D9" s="50"/>
      <c r="E9" s="50"/>
      <c r="F9" s="51">
        <f>F10</f>
        <v>914.4</v>
      </c>
      <c r="G9" s="51">
        <f>G10</f>
        <v>137.1</v>
      </c>
      <c r="H9" s="52">
        <v>0</v>
      </c>
      <c r="I9" s="51">
        <f>I10</f>
        <v>137.1</v>
      </c>
      <c r="J9" s="50"/>
      <c r="K9" s="50"/>
      <c r="L9" s="24">
        <v>0</v>
      </c>
      <c r="M9" s="51">
        <f>M10</f>
        <v>137.1</v>
      </c>
      <c r="N9" s="50"/>
      <c r="O9" s="50"/>
      <c r="P9" s="53">
        <f>P10</f>
        <v>9048600</v>
      </c>
      <c r="Q9" s="50"/>
      <c r="R9" s="50"/>
      <c r="S9" s="50"/>
      <c r="T9" s="54"/>
      <c r="U9" s="53">
        <f>U10</f>
        <v>45243000</v>
      </c>
      <c r="V9" s="55">
        <f>P9+U9</f>
        <v>54291600</v>
      </c>
      <c r="W9">
        <v>66000</v>
      </c>
      <c r="X9" t="s">
        <v>156</v>
      </c>
    </row>
    <row r="10" spans="1:24" ht="62.25" customHeight="1" x14ac:dyDescent="0.25">
      <c r="A10" s="421"/>
      <c r="B10" s="423"/>
      <c r="C10" s="56">
        <f>'Biểu 06'!C12</f>
        <v>2</v>
      </c>
      <c r="D10" s="56">
        <f>'Biểu 06'!D12</f>
        <v>13</v>
      </c>
      <c r="E10" s="56">
        <f>'Biểu 06'!E12</f>
        <v>228</v>
      </c>
      <c r="F10" s="280">
        <f>'Biểu 06'!F12</f>
        <v>914.4</v>
      </c>
      <c r="G10" s="280">
        <f>'Biểu 06'!G12</f>
        <v>137.1</v>
      </c>
      <c r="H10" s="280">
        <v>0</v>
      </c>
      <c r="I10" s="57">
        <f>G10+H10</f>
        <v>137.1</v>
      </c>
      <c r="J10" s="22" t="str">
        <f>'Biểu 06'!I12</f>
        <v>ODT+HNK</v>
      </c>
      <c r="K10" s="321" t="str">
        <f>'Biểu 06'!T12</f>
        <v>Đất HNK: VT2</v>
      </c>
      <c r="L10" s="25">
        <v>0</v>
      </c>
      <c r="M10" s="57">
        <f>'Biểu 06'!N12</f>
        <v>137.1</v>
      </c>
      <c r="N10" s="59">
        <v>1</v>
      </c>
      <c r="O10" s="60">
        <v>66000</v>
      </c>
      <c r="P10" s="61">
        <f>ROUND(PRODUCT(M10*N10*O10),0)</f>
        <v>9048600</v>
      </c>
      <c r="Q10" s="62">
        <f>M10</f>
        <v>137.1</v>
      </c>
      <c r="R10" s="63">
        <v>66000</v>
      </c>
      <c r="S10" s="60">
        <v>5</v>
      </c>
      <c r="T10" s="64"/>
      <c r="U10" s="61">
        <f>PRODUCT(Q10:T10)</f>
        <v>45243000</v>
      </c>
      <c r="V10" s="65"/>
      <c r="W10">
        <v>85052</v>
      </c>
      <c r="X10" t="s">
        <v>147</v>
      </c>
    </row>
    <row r="11" spans="1:24" ht="26.25" customHeight="1" x14ac:dyDescent="0.25">
      <c r="A11" s="66"/>
      <c r="B11" s="67"/>
      <c r="C11" s="68"/>
      <c r="D11" s="68"/>
      <c r="E11" s="68"/>
      <c r="F11" s="69"/>
      <c r="G11" s="69"/>
      <c r="H11" s="70"/>
      <c r="I11" s="69"/>
      <c r="J11" s="68"/>
      <c r="K11" s="71"/>
      <c r="L11" s="69"/>
      <c r="M11" s="69"/>
      <c r="N11" s="72"/>
      <c r="O11" s="73"/>
      <c r="P11" s="74"/>
      <c r="Q11" s="75"/>
      <c r="R11" s="69"/>
      <c r="S11" s="73"/>
      <c r="T11" s="76"/>
      <c r="U11" s="77"/>
      <c r="V11" s="77"/>
    </row>
    <row r="12" spans="1:24" ht="28.5" customHeight="1" x14ac:dyDescent="0.25">
      <c r="A12" s="424">
        <v>2</v>
      </c>
      <c r="B12" s="426" t="str">
        <f>'Biểu 06'!B13</f>
        <v>Hộ ông Lâm Tấn Nghiệp (chết) con Lâm Tấn Đôn kê khai (Sinh năm: 1964; CCCD số: 051064012131)</v>
      </c>
      <c r="C12" s="281"/>
      <c r="D12" s="281"/>
      <c r="E12" s="281"/>
      <c r="F12" s="282">
        <f>F13</f>
        <v>6995.6</v>
      </c>
      <c r="G12" s="282">
        <f>G13</f>
        <v>384.3</v>
      </c>
      <c r="H12" s="283">
        <v>0</v>
      </c>
      <c r="I12" s="282">
        <f>I13</f>
        <v>384.3</v>
      </c>
      <c r="J12" s="281"/>
      <c r="K12" s="284"/>
      <c r="L12" s="283">
        <f>L13</f>
        <v>0</v>
      </c>
      <c r="M12" s="282">
        <f>M13</f>
        <v>384.3</v>
      </c>
      <c r="N12" s="285"/>
      <c r="O12" s="286"/>
      <c r="P12" s="287">
        <f>P13</f>
        <v>25363800</v>
      </c>
      <c r="Q12" s="288"/>
      <c r="R12" s="282"/>
      <c r="S12" s="286"/>
      <c r="T12" s="289"/>
      <c r="U12" s="287">
        <f>U13</f>
        <v>126819000</v>
      </c>
      <c r="V12" s="286">
        <f>P12+U12</f>
        <v>152182800</v>
      </c>
    </row>
    <row r="13" spans="1:24" ht="91.5" customHeight="1" x14ac:dyDescent="0.25">
      <c r="A13" s="425"/>
      <c r="B13" s="427"/>
      <c r="C13" s="277">
        <f>'Biểu 06'!C13</f>
        <v>1</v>
      </c>
      <c r="D13" s="277">
        <f>'Biểu 06'!D13</f>
        <v>15</v>
      </c>
      <c r="E13" s="277">
        <f>'Biểu 06'!E13</f>
        <v>82</v>
      </c>
      <c r="F13" s="290">
        <f>'Biểu 06'!F13</f>
        <v>6995.6</v>
      </c>
      <c r="G13" s="290">
        <f>'Biểu 06'!G13</f>
        <v>384.3</v>
      </c>
      <c r="H13" s="291">
        <v>0</v>
      </c>
      <c r="I13" s="292">
        <f>G13+H13</f>
        <v>384.3</v>
      </c>
      <c r="J13" s="279" t="str">
        <f>'Biểu 06'!I13</f>
        <v>ODT+HNK</v>
      </c>
      <c r="K13" s="293" t="str">
        <f>'Biểu 06'!T13</f>
        <v>Đất HNK: VT2</v>
      </c>
      <c r="L13" s="291">
        <v>0</v>
      </c>
      <c r="M13" s="292">
        <f>I13</f>
        <v>384.3</v>
      </c>
      <c r="N13" s="294">
        <v>1</v>
      </c>
      <c r="O13" s="295">
        <v>66000</v>
      </c>
      <c r="P13" s="296">
        <f>ROUND(PRODUCT(M13*N13*O13),0)</f>
        <v>25363800</v>
      </c>
      <c r="Q13" s="297">
        <f>M13</f>
        <v>384.3</v>
      </c>
      <c r="R13" s="298">
        <v>66000</v>
      </c>
      <c r="S13" s="295">
        <v>5</v>
      </c>
      <c r="T13" s="299"/>
      <c r="U13" s="300">
        <f>PRODUCT(Q13:T13)</f>
        <v>126819000</v>
      </c>
      <c r="V13" s="429"/>
    </row>
    <row r="14" spans="1:24" ht="26.25" customHeight="1" x14ac:dyDescent="0.25">
      <c r="A14" s="66"/>
      <c r="B14" s="301"/>
      <c r="C14" s="302"/>
      <c r="D14" s="302"/>
      <c r="E14" s="302"/>
      <c r="F14" s="303"/>
      <c r="G14" s="303"/>
      <c r="H14" s="304"/>
      <c r="I14" s="303"/>
      <c r="J14" s="302"/>
      <c r="K14" s="305"/>
      <c r="L14" s="304"/>
      <c r="M14" s="303"/>
      <c r="N14" s="306"/>
      <c r="O14" s="307"/>
      <c r="P14" s="308"/>
      <c r="Q14" s="309"/>
      <c r="R14" s="303"/>
      <c r="S14" s="307"/>
      <c r="T14" s="310"/>
      <c r="U14" s="311"/>
      <c r="V14" s="430"/>
      <c r="X14" t="s">
        <v>57</v>
      </c>
    </row>
    <row r="15" spans="1:24" ht="26.25" customHeight="1" x14ac:dyDescent="0.25">
      <c r="A15" s="424">
        <v>4</v>
      </c>
      <c r="B15" s="422" t="str">
        <f>'Biểu 06'!B14</f>
        <v>Ông Lê Hữu Nghĩa. (Sinh năm: 20/2/1970. Số CCCD: 051070028134)</v>
      </c>
      <c r="C15" s="78"/>
      <c r="D15" s="78"/>
      <c r="E15" s="78"/>
      <c r="F15" s="79">
        <f>F16</f>
        <v>340.3</v>
      </c>
      <c r="G15" s="79">
        <f>G16</f>
        <v>46.7</v>
      </c>
      <c r="H15" s="80">
        <v>0</v>
      </c>
      <c r="I15" s="79">
        <f>I16</f>
        <v>46.7</v>
      </c>
      <c r="J15" s="78"/>
      <c r="K15" s="81"/>
      <c r="L15" s="80">
        <f>L16</f>
        <v>0</v>
      </c>
      <c r="M15" s="79">
        <f>M16</f>
        <v>46.7</v>
      </c>
      <c r="N15" s="82"/>
      <c r="O15" s="55"/>
      <c r="P15" s="83">
        <f>P16</f>
        <v>3971928</v>
      </c>
      <c r="Q15" s="84"/>
      <c r="R15" s="79"/>
      <c r="S15" s="55"/>
      <c r="T15" s="54"/>
      <c r="U15" s="83">
        <f>U16</f>
        <v>67248000</v>
      </c>
      <c r="V15" s="55">
        <f>P15+U15</f>
        <v>71219928</v>
      </c>
    </row>
    <row r="16" spans="1:24" ht="93.75" customHeight="1" x14ac:dyDescent="0.25">
      <c r="A16" s="425"/>
      <c r="B16" s="423"/>
      <c r="C16" s="10">
        <f>'Biểu 06'!C14</f>
        <v>2</v>
      </c>
      <c r="D16" s="10">
        <f>'Biểu 06'!D14</f>
        <v>13</v>
      </c>
      <c r="E16" s="10">
        <f>'Biểu 06'!E14</f>
        <v>497</v>
      </c>
      <c r="F16" s="11">
        <f>'Biểu 06'!F14</f>
        <v>340.3</v>
      </c>
      <c r="G16" s="11">
        <f>'Biểu 06'!G14</f>
        <v>46.7</v>
      </c>
      <c r="H16" s="58">
        <v>0</v>
      </c>
      <c r="I16" s="57">
        <f>G16+H16</f>
        <v>46.7</v>
      </c>
      <c r="J16" s="23" t="str">
        <f>'Biểu 06'!I14</f>
        <v>ODT+CLN</v>
      </c>
      <c r="K16" s="325" t="str">
        <f>'Biểu 06'!T14</f>
        <v>Đất CLN: VT1</v>
      </c>
      <c r="L16" s="58">
        <v>0</v>
      </c>
      <c r="M16" s="57">
        <f>I16</f>
        <v>46.7</v>
      </c>
      <c r="N16" s="59">
        <v>1</v>
      </c>
      <c r="O16" s="60">
        <v>85052</v>
      </c>
      <c r="P16" s="61">
        <f>ROUND(PRODUCT(M16*N16*O16),0)</f>
        <v>3971928</v>
      </c>
      <c r="Q16" s="62">
        <f>M16</f>
        <v>46.7</v>
      </c>
      <c r="R16" s="63">
        <v>2880000</v>
      </c>
      <c r="S16" s="60"/>
      <c r="T16" s="64">
        <v>0.5</v>
      </c>
      <c r="U16" s="65">
        <f>ROUND(PRODUCT(Q16:T16),0)</f>
        <v>67248000</v>
      </c>
      <c r="V16" s="65"/>
    </row>
    <row r="17" spans="1:24" ht="26.25" customHeight="1" x14ac:dyDescent="0.25">
      <c r="A17" s="66"/>
      <c r="B17" s="67"/>
      <c r="C17" s="68"/>
      <c r="D17" s="68"/>
      <c r="E17" s="68"/>
      <c r="F17" s="69"/>
      <c r="G17" s="69"/>
      <c r="H17" s="70"/>
      <c r="I17" s="69"/>
      <c r="J17" s="68"/>
      <c r="K17" s="71"/>
      <c r="L17" s="70"/>
      <c r="M17" s="69"/>
      <c r="N17" s="72"/>
      <c r="O17" s="73"/>
      <c r="P17" s="74"/>
      <c r="Q17" s="75"/>
      <c r="R17" s="69"/>
      <c r="S17" s="73"/>
      <c r="T17" s="76"/>
      <c r="U17" s="77"/>
      <c r="V17" s="77"/>
      <c r="X17" s="85"/>
    </row>
    <row r="18" spans="1:24" ht="42" customHeight="1" x14ac:dyDescent="0.25">
      <c r="A18" s="424">
        <v>5</v>
      </c>
      <c r="B18" s="422" t="str">
        <f>'Biểu 06'!B15</f>
        <v>Hộ ông Lê Thơm (chết) con Lê Hữu Nghĩa kê khai (Sinh năm: 20/2/1970. Số CCCD: 051070028134)</v>
      </c>
      <c r="C18" s="78"/>
      <c r="D18" s="78"/>
      <c r="E18" s="78"/>
      <c r="F18" s="79">
        <f>F19</f>
        <v>714.9</v>
      </c>
      <c r="G18" s="79">
        <f>G19</f>
        <v>103.9</v>
      </c>
      <c r="H18" s="80">
        <v>0</v>
      </c>
      <c r="I18" s="79">
        <f>I19</f>
        <v>103.9</v>
      </c>
      <c r="J18" s="78"/>
      <c r="K18" s="367"/>
      <c r="L18" s="80">
        <f>L19</f>
        <v>0</v>
      </c>
      <c r="M18" s="79">
        <f>M19</f>
        <v>103.9</v>
      </c>
      <c r="N18" s="82"/>
      <c r="O18" s="55"/>
      <c r="P18" s="83">
        <f>P19</f>
        <v>8836903</v>
      </c>
      <c r="Q18" s="84"/>
      <c r="R18" s="79"/>
      <c r="S18" s="55"/>
      <c r="T18" s="54"/>
      <c r="U18" s="83">
        <f>U19</f>
        <v>149616000</v>
      </c>
      <c r="V18" s="55">
        <f>P18+U18</f>
        <v>158452903</v>
      </c>
      <c r="X18" s="85"/>
    </row>
    <row r="19" spans="1:24" ht="96" customHeight="1" x14ac:dyDescent="0.25">
      <c r="A19" s="425"/>
      <c r="B19" s="423"/>
      <c r="C19" s="10">
        <f>'Biểu 06'!C15</f>
        <v>2</v>
      </c>
      <c r="D19" s="10">
        <f>'Biểu 06'!D15</f>
        <v>13</v>
      </c>
      <c r="E19" s="10">
        <f>'Biểu 06'!E15</f>
        <v>498</v>
      </c>
      <c r="F19" s="11">
        <f>'Biểu 06'!F15</f>
        <v>714.9</v>
      </c>
      <c r="G19" s="11">
        <f>'Biểu 06'!G15</f>
        <v>103.9</v>
      </c>
      <c r="H19" s="58">
        <v>0</v>
      </c>
      <c r="I19" s="57">
        <f>G19+H19</f>
        <v>103.9</v>
      </c>
      <c r="J19" s="23" t="str">
        <f>'Biểu 06'!I15</f>
        <v>ODT+CLN</v>
      </c>
      <c r="K19" s="368" t="str">
        <f>'Biểu 06'!T15</f>
        <v>Đất CLN: VT1</v>
      </c>
      <c r="L19" s="58">
        <v>0</v>
      </c>
      <c r="M19" s="57">
        <f>I19</f>
        <v>103.9</v>
      </c>
      <c r="N19" s="59">
        <v>1</v>
      </c>
      <c r="O19" s="60">
        <v>85052</v>
      </c>
      <c r="P19" s="61">
        <f>ROUND(PRODUCT(M19*N19*O19),0)</f>
        <v>8836903</v>
      </c>
      <c r="Q19" s="62">
        <f>M19</f>
        <v>103.9</v>
      </c>
      <c r="R19" s="63">
        <v>2880000</v>
      </c>
      <c r="S19" s="60"/>
      <c r="T19" s="64">
        <v>0.5</v>
      </c>
      <c r="U19" s="65">
        <f>ROUND(PRODUCT(Q19:T19),0)</f>
        <v>149616000</v>
      </c>
      <c r="V19" s="65"/>
      <c r="X19" s="85"/>
    </row>
    <row r="20" spans="1:24" ht="30" customHeight="1" x14ac:dyDescent="0.25">
      <c r="A20" s="66"/>
      <c r="B20" s="67"/>
      <c r="C20" s="68"/>
      <c r="D20" s="68"/>
      <c r="E20" s="68"/>
      <c r="F20" s="312"/>
      <c r="G20" s="312"/>
      <c r="H20" s="70"/>
      <c r="I20" s="69"/>
      <c r="J20" s="68"/>
      <c r="K20" s="71"/>
      <c r="L20" s="70"/>
      <c r="M20" s="69"/>
      <c r="N20" s="72"/>
      <c r="O20" s="73"/>
      <c r="P20" s="74"/>
      <c r="Q20" s="75"/>
      <c r="R20" s="69"/>
      <c r="S20" s="73"/>
      <c r="T20" s="76"/>
      <c r="U20" s="77"/>
      <c r="V20" s="77"/>
      <c r="X20" s="85"/>
    </row>
    <row r="21" spans="1:24" ht="36" customHeight="1" x14ac:dyDescent="0.25">
      <c r="A21" s="424">
        <v>6</v>
      </c>
      <c r="B21" s="422" t="str">
        <f>'Biểu 06'!B16</f>
        <v>Hộ bà Trần Thị Cúc</v>
      </c>
      <c r="C21" s="78"/>
      <c r="D21" s="78"/>
      <c r="E21" s="78"/>
      <c r="F21" s="79">
        <f>F22</f>
        <v>937.4</v>
      </c>
      <c r="G21" s="79">
        <f>G22</f>
        <v>273.3</v>
      </c>
      <c r="H21" s="80">
        <v>0</v>
      </c>
      <c r="I21" s="79">
        <f>I22</f>
        <v>273.3</v>
      </c>
      <c r="J21" s="78"/>
      <c r="K21" s="81"/>
      <c r="L21" s="80">
        <f>L22</f>
        <v>0</v>
      </c>
      <c r="M21" s="79">
        <f>M22</f>
        <v>273.3</v>
      </c>
      <c r="N21" s="82"/>
      <c r="O21" s="55"/>
      <c r="P21" s="83">
        <f>P22</f>
        <v>18923565</v>
      </c>
      <c r="Q21" s="84"/>
      <c r="R21" s="79"/>
      <c r="S21" s="55"/>
      <c r="T21" s="54"/>
      <c r="U21" s="83">
        <f>U22</f>
        <v>94288500</v>
      </c>
      <c r="V21" s="55">
        <f>P21+U21</f>
        <v>113212065</v>
      </c>
      <c r="X21" s="85"/>
    </row>
    <row r="22" spans="1:24" ht="78" customHeight="1" x14ac:dyDescent="0.25">
      <c r="A22" s="425"/>
      <c r="B22" s="423"/>
      <c r="C22" s="10">
        <f>'Biểu 06'!C16</f>
        <v>2</v>
      </c>
      <c r="D22" s="10">
        <f>'Biểu 06'!D16</f>
        <v>12</v>
      </c>
      <c r="E22" s="10">
        <f>'Biểu 06'!E16</f>
        <v>292</v>
      </c>
      <c r="F22" s="10">
        <f>'Biểu 06'!F16</f>
        <v>937.4</v>
      </c>
      <c r="G22" s="10">
        <f>'Biểu 06'!G16</f>
        <v>273.3</v>
      </c>
      <c r="H22" s="58">
        <v>0</v>
      </c>
      <c r="I22" s="57">
        <f>G22+H22</f>
        <v>273.3</v>
      </c>
      <c r="J22" s="23" t="str">
        <f>'Biểu 06'!I16</f>
        <v>ODT+HNK</v>
      </c>
      <c r="K22" s="325" t="str">
        <f>'Biểu 06'!T16</f>
        <v>Đất ở: KV4, VT8
Đất HNK: VT1</v>
      </c>
      <c r="L22" s="58">
        <v>0</v>
      </c>
      <c r="M22" s="57">
        <f>I22</f>
        <v>273.3</v>
      </c>
      <c r="N22" s="59">
        <v>1</v>
      </c>
      <c r="O22" s="60">
        <v>69241</v>
      </c>
      <c r="P22" s="61">
        <f>ROUND(PRODUCT(M22*N22*O22),0)</f>
        <v>18923565</v>
      </c>
      <c r="Q22" s="62">
        <f>M22</f>
        <v>273.3</v>
      </c>
      <c r="R22" s="63">
        <v>69000</v>
      </c>
      <c r="S22" s="60">
        <v>5</v>
      </c>
      <c r="T22" s="64"/>
      <c r="U22" s="65">
        <f>ROUND(PRODUCT(Q22:T22),0)</f>
        <v>94288500</v>
      </c>
      <c r="V22" s="65"/>
      <c r="X22" s="85"/>
    </row>
    <row r="23" spans="1:24" ht="22.5" customHeight="1" x14ac:dyDescent="0.25">
      <c r="A23" s="66"/>
      <c r="B23" s="67"/>
      <c r="C23" s="68"/>
      <c r="D23" s="68"/>
      <c r="E23" s="68"/>
      <c r="F23" s="312"/>
      <c r="G23" s="312"/>
      <c r="H23" s="70"/>
      <c r="I23" s="69"/>
      <c r="J23" s="68"/>
      <c r="K23" s="71"/>
      <c r="L23" s="70"/>
      <c r="M23" s="69"/>
      <c r="N23" s="72"/>
      <c r="O23" s="73"/>
      <c r="P23" s="74"/>
      <c r="Q23" s="75"/>
      <c r="R23" s="69"/>
      <c r="S23" s="73"/>
      <c r="T23" s="76"/>
      <c r="U23" s="77"/>
      <c r="V23" s="77"/>
      <c r="X23" s="85"/>
    </row>
    <row r="24" spans="1:24" ht="18.75" x14ac:dyDescent="0.25">
      <c r="A24" s="424">
        <v>8</v>
      </c>
      <c r="B24" s="422" t="str">
        <f>'Biểu 06'!B17</f>
        <v xml:space="preserve">Hộ bà Trần Thị Phận (Sinh năm: 1951; CCCD số:051151003888) </v>
      </c>
      <c r="C24" s="78"/>
      <c r="D24" s="78"/>
      <c r="E24" s="78"/>
      <c r="F24" s="79">
        <f>F25</f>
        <v>1011.5</v>
      </c>
      <c r="G24" s="79">
        <f>G25</f>
        <v>308.8</v>
      </c>
      <c r="H24" s="80">
        <v>0</v>
      </c>
      <c r="I24" s="79">
        <f>I25</f>
        <v>308.8</v>
      </c>
      <c r="J24" s="78"/>
      <c r="K24" s="81"/>
      <c r="L24" s="80">
        <f>L25</f>
        <v>0</v>
      </c>
      <c r="M24" s="79">
        <f>M25</f>
        <v>308.8</v>
      </c>
      <c r="N24" s="82"/>
      <c r="O24" s="55"/>
      <c r="P24" s="83">
        <f>P25</f>
        <v>21201590</v>
      </c>
      <c r="Q24" s="84"/>
      <c r="R24" s="79"/>
      <c r="S24" s="55"/>
      <c r="T24" s="54"/>
      <c r="U24" s="83">
        <f>U25</f>
        <v>101904000</v>
      </c>
      <c r="V24" s="55">
        <f>P24+U24</f>
        <v>123105590</v>
      </c>
      <c r="X24" s="85"/>
    </row>
    <row r="25" spans="1:24" s="369" customFormat="1" ht="94.5" customHeight="1" x14ac:dyDescent="0.25">
      <c r="A25" s="425"/>
      <c r="B25" s="423"/>
      <c r="C25" s="10">
        <f>'Biểu 06'!C17</f>
        <v>2</v>
      </c>
      <c r="D25" s="10">
        <f>'Biểu 06'!D17</f>
        <v>13</v>
      </c>
      <c r="E25" s="10">
        <f>'Biểu 06'!E17</f>
        <v>299</v>
      </c>
      <c r="F25" s="10">
        <f>'Biểu 06'!F17</f>
        <v>1011.5</v>
      </c>
      <c r="G25" s="10">
        <f>'Biểu 06'!G17</f>
        <v>308.8</v>
      </c>
      <c r="H25" s="58">
        <v>0</v>
      </c>
      <c r="I25" s="57">
        <f>G25+H25</f>
        <v>308.8</v>
      </c>
      <c r="J25" s="23">
        <f>'Biểu 06'!I19</f>
        <v>0</v>
      </c>
      <c r="K25" s="325" t="str">
        <f>'Biểu 06'!T17</f>
        <v>Vị trí 2</v>
      </c>
      <c r="L25" s="58">
        <v>0</v>
      </c>
      <c r="M25" s="57">
        <f>I25</f>
        <v>308.8</v>
      </c>
      <c r="N25" s="59">
        <v>1</v>
      </c>
      <c r="O25" s="60">
        <v>68658</v>
      </c>
      <c r="P25" s="61">
        <f>ROUND(PRODUCT(M25*N25*O25),0)</f>
        <v>21201590</v>
      </c>
      <c r="Q25" s="62">
        <f>M25</f>
        <v>308.8</v>
      </c>
      <c r="R25" s="63">
        <v>66000</v>
      </c>
      <c r="S25" s="60">
        <v>5</v>
      </c>
      <c r="T25" s="64"/>
      <c r="U25" s="65">
        <f>ROUND(PRODUCT(Q25:T25),0)</f>
        <v>101904000</v>
      </c>
      <c r="V25" s="65"/>
      <c r="X25" s="370"/>
    </row>
    <row r="26" spans="1:24" ht="42" customHeight="1" x14ac:dyDescent="0.25">
      <c r="A26" s="66"/>
      <c r="B26" s="67"/>
      <c r="C26" s="68"/>
      <c r="D26" s="68"/>
      <c r="E26" s="68"/>
      <c r="F26" s="312"/>
      <c r="G26" s="312"/>
      <c r="H26" s="70"/>
      <c r="I26" s="69"/>
      <c r="J26" s="68"/>
      <c r="K26" s="71"/>
      <c r="L26" s="70"/>
      <c r="M26" s="69"/>
      <c r="N26" s="72"/>
      <c r="O26" s="73"/>
      <c r="P26" s="74"/>
      <c r="Q26" s="75"/>
      <c r="R26" s="69"/>
      <c r="S26" s="73"/>
      <c r="T26" s="76"/>
      <c r="U26" s="77"/>
      <c r="V26" s="77"/>
      <c r="X26" s="85"/>
    </row>
    <row r="27" spans="1:24" ht="29.25" customHeight="1" x14ac:dyDescent="0.25">
      <c r="A27" s="86"/>
      <c r="B27" s="417" t="s">
        <v>58</v>
      </c>
      <c r="C27" s="417"/>
      <c r="D27" s="417"/>
      <c r="E27" s="417"/>
      <c r="F27" s="87">
        <f>SUM(F9:F26)/2</f>
        <v>10914.100000000002</v>
      </c>
      <c r="G27" s="87">
        <f>SUM(G9:G26)/2</f>
        <v>1254.1000000000001</v>
      </c>
      <c r="H27" s="87">
        <f>SUM(H9:H26)/2</f>
        <v>0</v>
      </c>
      <c r="I27" s="87">
        <f>SUM(I9:I26)/2</f>
        <v>1254.1000000000001</v>
      </c>
      <c r="J27" s="88"/>
      <c r="K27" s="89"/>
      <c r="L27" s="87">
        <f>SUM(L9:L26)/2</f>
        <v>0</v>
      </c>
      <c r="M27" s="87">
        <f>SUM(M9:M26)/2</f>
        <v>1254.1000000000001</v>
      </c>
      <c r="N27" s="87"/>
      <c r="O27" s="87"/>
      <c r="P27" s="90">
        <f>SUM(P9:P26)/2</f>
        <v>87346386</v>
      </c>
      <c r="Q27" s="87">
        <f>SUM(Q9:Q26)</f>
        <v>1254.0999999999999</v>
      </c>
      <c r="R27" s="87"/>
      <c r="S27" s="91"/>
      <c r="T27" s="92"/>
      <c r="U27" s="90">
        <f>SUM(U9:U26)/2</f>
        <v>585118500</v>
      </c>
      <c r="V27" s="90">
        <f>ROUND(SUM(V9:V26),0)</f>
        <v>672464886</v>
      </c>
      <c r="X27" s="93"/>
    </row>
    <row r="29" spans="1:24" ht="18.75" x14ac:dyDescent="0.3">
      <c r="K29" s="94"/>
      <c r="L29" s="94"/>
      <c r="S29" s="405" t="s">
        <v>153</v>
      </c>
      <c r="T29" s="405"/>
      <c r="U29" s="405"/>
      <c r="V29" s="405"/>
    </row>
    <row r="30" spans="1:24" ht="18.75" x14ac:dyDescent="0.3">
      <c r="B30" s="406" t="s">
        <v>33</v>
      </c>
      <c r="C30" s="406"/>
      <c r="K30" s="404" t="s">
        <v>34</v>
      </c>
      <c r="L30" s="404"/>
      <c r="S30" s="404" t="s">
        <v>35</v>
      </c>
      <c r="T30" s="404"/>
      <c r="U30" s="404"/>
      <c r="V30" s="404"/>
    </row>
    <row r="31" spans="1:24" ht="18.75" x14ac:dyDescent="0.3">
      <c r="B31" s="30"/>
      <c r="C31" s="30"/>
      <c r="K31" s="30"/>
      <c r="L31" s="30"/>
      <c r="S31" s="404" t="s">
        <v>36</v>
      </c>
      <c r="T31" s="404"/>
      <c r="U31" s="404"/>
      <c r="V31" s="404"/>
    </row>
    <row r="32" spans="1:24" ht="18.75" x14ac:dyDescent="0.3">
      <c r="B32" s="30"/>
      <c r="C32" s="30"/>
      <c r="K32" s="30"/>
      <c r="L32" s="30"/>
      <c r="S32" s="35"/>
      <c r="T32" s="35"/>
      <c r="U32" s="35"/>
      <c r="V32" s="35"/>
    </row>
    <row r="33" spans="2:22" ht="18.75" x14ac:dyDescent="0.3">
      <c r="B33" s="30"/>
      <c r="C33" s="30"/>
      <c r="K33" s="30"/>
      <c r="L33" s="30"/>
      <c r="S33" s="30"/>
      <c r="T33" s="30"/>
      <c r="U33" s="30"/>
      <c r="V33" s="30"/>
    </row>
    <row r="34" spans="2:22" ht="18.75" x14ac:dyDescent="0.3">
      <c r="B34" s="30"/>
      <c r="C34" s="30"/>
      <c r="K34" s="30"/>
      <c r="L34" s="30"/>
      <c r="S34" s="30"/>
      <c r="T34" s="30"/>
      <c r="U34" s="30"/>
      <c r="V34" s="30"/>
    </row>
    <row r="35" spans="2:22" ht="18.75" x14ac:dyDescent="0.3">
      <c r="B35" s="30"/>
      <c r="C35" s="30"/>
      <c r="K35" s="30"/>
      <c r="L35" s="30"/>
      <c r="S35" s="30"/>
      <c r="T35" s="30"/>
      <c r="U35" s="30"/>
      <c r="V35" s="30"/>
    </row>
    <row r="36" spans="2:22" ht="18.75" x14ac:dyDescent="0.3">
      <c r="B36" s="30"/>
      <c r="C36" s="30"/>
      <c r="K36" s="30"/>
      <c r="L36" s="30"/>
      <c r="S36" s="30"/>
      <c r="T36" s="30"/>
      <c r="U36" s="30"/>
      <c r="V36" s="30"/>
    </row>
    <row r="37" spans="2:22" ht="18.75" x14ac:dyDescent="0.3">
      <c r="B37" s="404" t="s">
        <v>37</v>
      </c>
      <c r="C37" s="404"/>
      <c r="K37" s="404" t="s">
        <v>38</v>
      </c>
      <c r="L37" s="404"/>
      <c r="S37" s="404" t="s">
        <v>39</v>
      </c>
      <c r="T37" s="404"/>
      <c r="U37" s="404"/>
      <c r="V37" s="404"/>
    </row>
  </sheetData>
  <autoFilter ref="A8:X8"/>
  <mergeCells count="50">
    <mergeCell ref="A24:A25"/>
    <mergeCell ref="B24:B25"/>
    <mergeCell ref="A15:A16"/>
    <mergeCell ref="A18:A19"/>
    <mergeCell ref="B18:B19"/>
    <mergeCell ref="A21:A22"/>
    <mergeCell ref="B21:B22"/>
    <mergeCell ref="V13:V14"/>
    <mergeCell ref="B37:C37"/>
    <mergeCell ref="K37:L37"/>
    <mergeCell ref="S37:V37"/>
    <mergeCell ref="B27:E27"/>
    <mergeCell ref="S29:V29"/>
    <mergeCell ref="B30:C30"/>
    <mergeCell ref="K30:L30"/>
    <mergeCell ref="S30:V30"/>
    <mergeCell ref="S31:V31"/>
    <mergeCell ref="B15:B16"/>
    <mergeCell ref="A9:A10"/>
    <mergeCell ref="B9:B10"/>
    <mergeCell ref="A12:A13"/>
    <mergeCell ref="B12:B13"/>
    <mergeCell ref="N6:N7"/>
    <mergeCell ref="J5:J7"/>
    <mergeCell ref="K5:K7"/>
    <mergeCell ref="L5:P5"/>
    <mergeCell ref="Q5:U5"/>
    <mergeCell ref="T6:T7"/>
    <mergeCell ref="U6:U7"/>
    <mergeCell ref="O6:O7"/>
    <mergeCell ref="P6:P7"/>
    <mergeCell ref="Q6:Q7"/>
    <mergeCell ref="R6:R7"/>
    <mergeCell ref="S6:S7"/>
    <mergeCell ref="A1:H1"/>
    <mergeCell ref="O1:V1"/>
    <mergeCell ref="A3:V3"/>
    <mergeCell ref="U4:V4"/>
    <mergeCell ref="A5:A7"/>
    <mergeCell ref="B5:B7"/>
    <mergeCell ref="C5:C7"/>
    <mergeCell ref="D5:D7"/>
    <mergeCell ref="E5:E7"/>
    <mergeCell ref="F5:F7"/>
    <mergeCell ref="V5:V7"/>
    <mergeCell ref="G6:G7"/>
    <mergeCell ref="H6:H7"/>
    <mergeCell ref="I6:I7"/>
    <mergeCell ref="L6:M6"/>
    <mergeCell ref="G5:I5"/>
  </mergeCells>
  <pageMargins left="0.31496062992126" right="0.43307086614173201" top="0.56000000000000005" bottom="0.22" header="0.26" footer="0.2"/>
  <pageSetup paperSize="9" scale="49" fitToHeight="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tabSelected="1" view="pageBreakPreview" zoomScale="85" zoomScaleNormal="85" zoomScaleSheetLayoutView="85" workbookViewId="0">
      <pane ySplit="5" topLeftCell="A8" activePane="bottomLeft" state="frozen"/>
      <selection pane="bottomLeft" activeCell="R14" sqref="R14"/>
    </sheetView>
  </sheetViews>
  <sheetFormatPr defaultRowHeight="15" x14ac:dyDescent="0.25"/>
  <cols>
    <col min="2" max="2" width="12.85546875" bestFit="1" customWidth="1"/>
    <col min="5" max="5" width="9.85546875" bestFit="1" customWidth="1"/>
    <col min="6" max="6" width="14.42578125" customWidth="1"/>
    <col min="7" max="7" width="57.85546875" customWidth="1"/>
    <col min="12" max="12" width="12.42578125" customWidth="1"/>
    <col min="14" max="14" width="15.5703125" customWidth="1"/>
    <col min="15" max="15" width="22.7109375" customWidth="1"/>
  </cols>
  <sheetData>
    <row r="1" spans="1:15" ht="39" customHeight="1" x14ac:dyDescent="0.25">
      <c r="A1" s="372" t="s">
        <v>126</v>
      </c>
      <c r="B1" s="372"/>
      <c r="C1" s="372"/>
      <c r="D1" s="372"/>
      <c r="E1" s="372"/>
      <c r="F1" s="372"/>
      <c r="G1" s="154"/>
      <c r="H1" s="1"/>
      <c r="I1" s="1"/>
      <c r="J1" s="373" t="s">
        <v>0</v>
      </c>
      <c r="K1" s="373"/>
      <c r="L1" s="373"/>
      <c r="M1" s="373"/>
      <c r="N1" s="373"/>
      <c r="O1" s="373"/>
    </row>
    <row r="2" spans="1:15" ht="17.25" customHeight="1" x14ac:dyDescent="0.25">
      <c r="A2" s="201"/>
      <c r="B2" s="201"/>
      <c r="C2" s="201"/>
      <c r="D2" s="201"/>
      <c r="E2" s="201"/>
      <c r="F2" s="201"/>
      <c r="G2" s="201"/>
      <c r="H2" s="100"/>
      <c r="I2" s="100"/>
      <c r="J2" s="100"/>
      <c r="K2" s="100"/>
      <c r="L2" s="100"/>
      <c r="M2" s="100"/>
      <c r="N2" s="100"/>
      <c r="O2" s="100"/>
    </row>
    <row r="3" spans="1:15" ht="95.25" customHeight="1" x14ac:dyDescent="0.25">
      <c r="A3" s="434" t="s">
        <v>165</v>
      </c>
      <c r="B3" s="435"/>
      <c r="C3" s="435"/>
      <c r="D3" s="435"/>
      <c r="E3" s="435"/>
      <c r="F3" s="435"/>
      <c r="G3" s="435"/>
      <c r="H3" s="435"/>
      <c r="I3" s="435"/>
      <c r="J3" s="435"/>
      <c r="K3" s="435"/>
      <c r="L3" s="435"/>
      <c r="M3" s="435"/>
      <c r="N3" s="435"/>
      <c r="O3" s="435"/>
    </row>
    <row r="4" spans="1:15" ht="19.5" x14ac:dyDescent="0.25">
      <c r="A4" s="202"/>
      <c r="B4" s="202"/>
      <c r="C4" s="202"/>
      <c r="D4" s="202"/>
      <c r="E4" s="202"/>
      <c r="F4" s="202"/>
      <c r="G4" s="203"/>
      <c r="H4" s="204"/>
      <c r="I4" s="205"/>
      <c r="J4" s="206"/>
      <c r="K4" s="204"/>
      <c r="L4" s="202"/>
      <c r="M4" s="202"/>
      <c r="N4" s="436" t="s">
        <v>128</v>
      </c>
      <c r="O4" s="436"/>
    </row>
    <row r="5" spans="1:15" ht="112.5" x14ac:dyDescent="0.25">
      <c r="A5" s="207" t="s">
        <v>129</v>
      </c>
      <c r="B5" s="207" t="s">
        <v>130</v>
      </c>
      <c r="C5" s="207" t="s">
        <v>6</v>
      </c>
      <c r="D5" s="207" t="s">
        <v>131</v>
      </c>
      <c r="E5" s="207" t="s">
        <v>132</v>
      </c>
      <c r="F5" s="207" t="s">
        <v>133</v>
      </c>
      <c r="G5" s="208" t="s">
        <v>134</v>
      </c>
      <c r="H5" s="207" t="s">
        <v>65</v>
      </c>
      <c r="I5" s="208" t="s">
        <v>135</v>
      </c>
      <c r="J5" s="209" t="s">
        <v>136</v>
      </c>
      <c r="K5" s="207" t="s">
        <v>137</v>
      </c>
      <c r="L5" s="207" t="s">
        <v>138</v>
      </c>
      <c r="M5" s="207" t="s">
        <v>139</v>
      </c>
      <c r="N5" s="207" t="s">
        <v>140</v>
      </c>
      <c r="O5" s="207" t="s">
        <v>141</v>
      </c>
    </row>
    <row r="6" spans="1:15" ht="38.25" thickBot="1" x14ac:dyDescent="0.3">
      <c r="A6" s="210">
        <v>1</v>
      </c>
      <c r="B6" s="211">
        <v>2</v>
      </c>
      <c r="C6" s="211">
        <v>3</v>
      </c>
      <c r="D6" s="211">
        <v>4</v>
      </c>
      <c r="E6" s="211">
        <v>5</v>
      </c>
      <c r="F6" s="211">
        <v>6</v>
      </c>
      <c r="G6" s="211">
        <v>7</v>
      </c>
      <c r="H6" s="211">
        <v>8</v>
      </c>
      <c r="I6" s="211">
        <v>9</v>
      </c>
      <c r="J6" s="211">
        <v>10</v>
      </c>
      <c r="K6" s="211">
        <v>11</v>
      </c>
      <c r="L6" s="211">
        <v>12</v>
      </c>
      <c r="M6" s="211">
        <v>13</v>
      </c>
      <c r="N6" s="212" t="s">
        <v>142</v>
      </c>
      <c r="O6" s="211" t="s">
        <v>143</v>
      </c>
    </row>
    <row r="7" spans="1:15" ht="23.25" customHeight="1" x14ac:dyDescent="0.25">
      <c r="A7" s="213">
        <v>1</v>
      </c>
      <c r="B7" s="431" t="str">
        <f>'Biểu 06'!B12</f>
        <v>Ông Nguyễn Hoàng 
(Sinh năm: 1956; CCCD số: 051056004228)</v>
      </c>
      <c r="C7" s="431"/>
      <c r="D7" s="431"/>
      <c r="E7" s="431"/>
      <c r="F7" s="431"/>
      <c r="G7" s="431"/>
      <c r="H7" s="214"/>
      <c r="I7" s="215"/>
      <c r="J7" s="216"/>
      <c r="K7" s="217"/>
      <c r="L7" s="218"/>
      <c r="M7" s="218"/>
      <c r="N7" s="219"/>
      <c r="O7" s="220">
        <v>0</v>
      </c>
    </row>
    <row r="8" spans="1:15" ht="23.25" customHeight="1" x14ac:dyDescent="0.25">
      <c r="A8" s="221"/>
      <c r="B8" s="222"/>
      <c r="C8" s="223">
        <f>'Biểu 06'!C12</f>
        <v>2</v>
      </c>
      <c r="D8" s="223">
        <f>'Biểu 06'!E12</f>
        <v>228</v>
      </c>
      <c r="E8" s="224">
        <f>'Biểu 06'!L12</f>
        <v>137.1</v>
      </c>
      <c r="F8" s="13" t="str">
        <f>'Biểu 06'!S12</f>
        <v>HNK</v>
      </c>
      <c r="G8" s="432" t="s">
        <v>144</v>
      </c>
      <c r="H8" s="432"/>
      <c r="I8" s="432"/>
      <c r="J8" s="432"/>
      <c r="K8" s="432"/>
      <c r="L8" s="432"/>
      <c r="M8" s="432"/>
      <c r="N8" s="225"/>
      <c r="O8" s="226"/>
    </row>
    <row r="9" spans="1:15" ht="16.5" customHeight="1" thickBot="1" x14ac:dyDescent="0.3">
      <c r="A9" s="227"/>
      <c r="B9" s="228"/>
      <c r="C9" s="229"/>
      <c r="D9" s="229"/>
      <c r="E9" s="229"/>
      <c r="F9" s="229"/>
      <c r="G9" s="230"/>
      <c r="H9" s="231"/>
      <c r="I9" s="232"/>
      <c r="J9" s="233"/>
      <c r="K9" s="234"/>
      <c r="L9" s="235"/>
      <c r="M9" s="235"/>
      <c r="N9" s="236"/>
      <c r="O9" s="237"/>
    </row>
    <row r="10" spans="1:15" ht="23.25" customHeight="1" x14ac:dyDescent="0.25">
      <c r="A10" s="213">
        <v>2</v>
      </c>
      <c r="B10" s="431" t="str">
        <f>'Biểu 06'!B13</f>
        <v>Hộ ông Lâm Tấn Nghiệp (chết) con Lâm Tấn Đôn kê khai (Sinh năm: 1964; CCCD số: 051064012131)</v>
      </c>
      <c r="C10" s="431"/>
      <c r="D10" s="431"/>
      <c r="E10" s="431"/>
      <c r="F10" s="431"/>
      <c r="G10" s="431"/>
      <c r="H10" s="214"/>
      <c r="I10" s="215"/>
      <c r="J10" s="216"/>
      <c r="K10" s="217"/>
      <c r="L10" s="218"/>
      <c r="M10" s="218"/>
      <c r="N10" s="219"/>
      <c r="O10" s="220">
        <v>0</v>
      </c>
    </row>
    <row r="11" spans="1:15" ht="23.25" customHeight="1" x14ac:dyDescent="0.25">
      <c r="A11" s="221"/>
      <c r="B11" s="222"/>
      <c r="C11" s="223">
        <f>'Biểu 06'!C13</f>
        <v>1</v>
      </c>
      <c r="D11" s="223">
        <f>'Biểu 06'!E13</f>
        <v>82</v>
      </c>
      <c r="E11" s="224">
        <f>'Biểu 06'!L13</f>
        <v>384.3</v>
      </c>
      <c r="F11" s="13" t="str">
        <f>'Biểu 06'!S13</f>
        <v>HNK</v>
      </c>
      <c r="G11" s="432" t="s">
        <v>144</v>
      </c>
      <c r="H11" s="432"/>
      <c r="I11" s="432"/>
      <c r="J11" s="432"/>
      <c r="K11" s="432"/>
      <c r="L11" s="432"/>
      <c r="M11" s="432"/>
      <c r="N11" s="225"/>
      <c r="O11" s="226"/>
    </row>
    <row r="12" spans="1:15" ht="16.5" customHeight="1" x14ac:dyDescent="0.25">
      <c r="A12" s="227"/>
      <c r="B12" s="228"/>
      <c r="C12" s="229"/>
      <c r="D12" s="229"/>
      <c r="E12" s="229"/>
      <c r="F12" s="229"/>
      <c r="G12" s="230"/>
      <c r="H12" s="231"/>
      <c r="I12" s="232"/>
      <c r="J12" s="233"/>
      <c r="K12" s="234"/>
      <c r="L12" s="235"/>
      <c r="M12" s="235"/>
      <c r="N12" s="236"/>
      <c r="O12" s="237"/>
    </row>
    <row r="13" spans="1:15" ht="27.75" customHeight="1" x14ac:dyDescent="0.25">
      <c r="A13" s="238">
        <v>3</v>
      </c>
      <c r="B13" s="247" t="str">
        <f>'Biểu 06'!B14</f>
        <v>Ông Lê Hữu Nghĩa. (Sinh năm: 20/2/1970. Số CCCD: 051070028134)</v>
      </c>
      <c r="C13" s="239"/>
      <c r="D13" s="239"/>
      <c r="E13" s="239"/>
      <c r="F13" s="239"/>
      <c r="G13" s="240"/>
      <c r="H13" s="241"/>
      <c r="I13" s="242"/>
      <c r="J13" s="243"/>
      <c r="K13" s="244"/>
      <c r="L13" s="245"/>
      <c r="M13" s="245"/>
      <c r="N13" s="246">
        <f>N14</f>
        <v>1188857</v>
      </c>
      <c r="O13" s="323">
        <f>N13</f>
        <v>1188857</v>
      </c>
    </row>
    <row r="14" spans="1:15" ht="38.25" customHeight="1" x14ac:dyDescent="0.25">
      <c r="A14" s="221"/>
      <c r="B14" s="222"/>
      <c r="C14" s="223">
        <f>'Biểu 06'!C14</f>
        <v>2</v>
      </c>
      <c r="D14" s="223">
        <f>'Biểu 06'!E14</f>
        <v>497</v>
      </c>
      <c r="E14" s="224">
        <f>'Biểu 06'!L14</f>
        <v>46.7</v>
      </c>
      <c r="F14" s="13" t="str">
        <f>'Biểu 06'!S14</f>
        <v>CLN</v>
      </c>
      <c r="G14" s="272" t="s">
        <v>172</v>
      </c>
      <c r="H14" s="248" t="s">
        <v>169</v>
      </c>
      <c r="I14" s="248">
        <v>12</v>
      </c>
      <c r="J14" s="250">
        <v>2008</v>
      </c>
      <c r="K14" s="251">
        <v>0.6</v>
      </c>
      <c r="L14" s="252">
        <v>163000</v>
      </c>
      <c r="M14" s="249">
        <v>1.0129999999999999</v>
      </c>
      <c r="N14" s="225">
        <f>ROUND(I14*K14*L14*M14,0)</f>
        <v>1188857</v>
      </c>
      <c r="O14" s="225"/>
    </row>
    <row r="15" spans="1:15" ht="15.75" customHeight="1" x14ac:dyDescent="0.25">
      <c r="A15" s="227" t="s">
        <v>57</v>
      </c>
      <c r="B15" s="228"/>
      <c r="C15" s="229"/>
      <c r="D15" s="229"/>
      <c r="E15" s="229"/>
      <c r="F15" s="229"/>
      <c r="G15" s="264"/>
      <c r="H15" s="231"/>
      <c r="I15" s="232"/>
      <c r="J15" s="233"/>
      <c r="K15" s="234"/>
      <c r="L15" s="235"/>
      <c r="M15" s="235"/>
      <c r="N15" s="236"/>
      <c r="O15" s="236"/>
    </row>
    <row r="16" spans="1:15" ht="27.75" customHeight="1" x14ac:dyDescent="0.25">
      <c r="A16" s="238">
        <v>4</v>
      </c>
      <c r="B16" s="247" t="str">
        <f>'Biểu 06'!B15</f>
        <v>Hộ ông Lê Thơm (chết) con Lê Hữu Nghĩa kê khai (Sinh năm: 20/2/1970. Số CCCD: 051070028134)</v>
      </c>
      <c r="C16" s="239"/>
      <c r="D16" s="239"/>
      <c r="E16" s="239"/>
      <c r="F16" s="239"/>
      <c r="G16" s="240"/>
      <c r="H16" s="241"/>
      <c r="I16" s="242"/>
      <c r="J16" s="243"/>
      <c r="K16" s="244"/>
      <c r="L16" s="245"/>
      <c r="M16" s="245"/>
      <c r="N16" s="246"/>
      <c r="O16" s="323">
        <v>0</v>
      </c>
    </row>
    <row r="17" spans="1:15" ht="23.25" customHeight="1" x14ac:dyDescent="0.25">
      <c r="A17" s="221"/>
      <c r="B17" s="222"/>
      <c r="C17" s="223">
        <f>'Biểu 06'!C15</f>
        <v>2</v>
      </c>
      <c r="D17" s="223">
        <f>'Biểu 06'!E15</f>
        <v>498</v>
      </c>
      <c r="E17" s="224">
        <f>'Biểu 06'!L15</f>
        <v>103.9</v>
      </c>
      <c r="F17" s="13" t="s">
        <v>147</v>
      </c>
      <c r="G17" s="432" t="s">
        <v>144</v>
      </c>
      <c r="H17" s="432"/>
      <c r="I17" s="432"/>
      <c r="J17" s="432"/>
      <c r="K17" s="432"/>
      <c r="L17" s="432"/>
      <c r="M17" s="432"/>
      <c r="N17" s="225"/>
      <c r="O17" s="225"/>
    </row>
    <row r="18" spans="1:15" ht="15.75" customHeight="1" x14ac:dyDescent="0.25">
      <c r="A18" s="227" t="s">
        <v>57</v>
      </c>
      <c r="B18" s="228"/>
      <c r="C18" s="229"/>
      <c r="D18" s="229"/>
      <c r="E18" s="229"/>
      <c r="F18" s="229"/>
      <c r="G18" s="264"/>
      <c r="H18" s="231"/>
      <c r="I18" s="232"/>
      <c r="J18" s="233"/>
      <c r="K18" s="234"/>
      <c r="L18" s="235"/>
      <c r="M18" s="235"/>
      <c r="N18" s="236"/>
      <c r="O18" s="236"/>
    </row>
    <row r="19" spans="1:15" ht="27.75" customHeight="1" x14ac:dyDescent="0.25">
      <c r="A19" s="238">
        <v>5</v>
      </c>
      <c r="B19" s="247" t="str">
        <f>'Biểu 06'!B16</f>
        <v>Hộ bà Trần Thị Cúc</v>
      </c>
      <c r="C19" s="239"/>
      <c r="D19" s="239"/>
      <c r="E19" s="239"/>
      <c r="F19" s="239"/>
      <c r="G19" s="240"/>
      <c r="H19" s="241"/>
      <c r="I19" s="242"/>
      <c r="J19" s="243"/>
      <c r="K19" s="244"/>
      <c r="L19" s="245"/>
      <c r="M19" s="245"/>
      <c r="N19" s="246"/>
      <c r="O19" s="323">
        <v>0</v>
      </c>
    </row>
    <row r="20" spans="1:15" ht="23.25" customHeight="1" x14ac:dyDescent="0.25">
      <c r="A20" s="221"/>
      <c r="B20" s="222"/>
      <c r="C20" s="223">
        <f>'Biểu 06'!C16</f>
        <v>2</v>
      </c>
      <c r="D20" s="223">
        <f>'Biểu 06'!E16</f>
        <v>292</v>
      </c>
      <c r="E20" s="224">
        <f>'Biểu 06'!L16</f>
        <v>273.3</v>
      </c>
      <c r="F20" s="13">
        <f>'Biểu 06'!S19</f>
        <v>0</v>
      </c>
      <c r="G20" s="432" t="s">
        <v>144</v>
      </c>
      <c r="H20" s="432"/>
      <c r="I20" s="432"/>
      <c r="J20" s="432"/>
      <c r="K20" s="432"/>
      <c r="L20" s="432"/>
      <c r="M20" s="432"/>
      <c r="N20" s="225"/>
      <c r="O20" s="225"/>
    </row>
    <row r="21" spans="1:15" ht="15.75" customHeight="1" x14ac:dyDescent="0.25">
      <c r="A21" s="227" t="s">
        <v>57</v>
      </c>
      <c r="B21" s="228"/>
      <c r="C21" s="229"/>
      <c r="D21" s="229"/>
      <c r="E21" s="229"/>
      <c r="F21" s="229"/>
      <c r="G21" s="264"/>
      <c r="H21" s="231"/>
      <c r="I21" s="232"/>
      <c r="J21" s="233"/>
      <c r="K21" s="234"/>
      <c r="L21" s="235"/>
      <c r="M21" s="235"/>
      <c r="N21" s="236"/>
      <c r="O21" s="236"/>
    </row>
    <row r="22" spans="1:15" ht="27.75" customHeight="1" x14ac:dyDescent="0.25">
      <c r="A22" s="238">
        <v>6</v>
      </c>
      <c r="B22" s="247" t="str">
        <f>'Biểu 06'!B17</f>
        <v xml:space="preserve">Hộ bà Trần Thị Phận (Sinh năm: 1951; CCCD số:051151003888) </v>
      </c>
      <c r="C22" s="239"/>
      <c r="D22" s="239"/>
      <c r="E22" s="239"/>
      <c r="F22" s="239"/>
      <c r="G22" s="240"/>
      <c r="H22" s="241"/>
      <c r="I22" s="242"/>
      <c r="J22" s="243"/>
      <c r="K22" s="244"/>
      <c r="L22" s="245"/>
      <c r="M22" s="245"/>
      <c r="N22" s="246"/>
      <c r="O22" s="322">
        <v>0</v>
      </c>
    </row>
    <row r="23" spans="1:15" ht="23.25" customHeight="1" x14ac:dyDescent="0.25">
      <c r="A23" s="221"/>
      <c r="B23" s="222"/>
      <c r="C23" s="223">
        <f>'Biểu 06'!C17</f>
        <v>2</v>
      </c>
      <c r="D23" s="223">
        <f>'Biểu 06'!E17</f>
        <v>299</v>
      </c>
      <c r="E23" s="224">
        <f>'Biểu 06'!L17</f>
        <v>308.8</v>
      </c>
      <c r="F23" s="13" t="str">
        <f>'Biểu 06'!S17</f>
        <v>HNK</v>
      </c>
      <c r="G23" s="432" t="s">
        <v>144</v>
      </c>
      <c r="H23" s="432"/>
      <c r="I23" s="432"/>
      <c r="J23" s="432"/>
      <c r="K23" s="432"/>
      <c r="L23" s="432"/>
      <c r="M23" s="432"/>
      <c r="N23" s="225"/>
      <c r="O23" s="225"/>
    </row>
    <row r="24" spans="1:15" ht="15.75" customHeight="1" x14ac:dyDescent="0.25">
      <c r="A24" s="227" t="s">
        <v>57</v>
      </c>
      <c r="B24" s="228"/>
      <c r="C24" s="229"/>
      <c r="D24" s="229"/>
      <c r="E24" s="229"/>
      <c r="F24" s="229"/>
      <c r="G24" s="264"/>
      <c r="H24" s="231"/>
      <c r="I24" s="232"/>
      <c r="J24" s="233"/>
      <c r="K24" s="234"/>
      <c r="L24" s="235"/>
      <c r="M24" s="235"/>
      <c r="N24" s="236"/>
      <c r="O24" s="236"/>
    </row>
    <row r="25" spans="1:15" ht="26.25" customHeight="1" x14ac:dyDescent="0.25">
      <c r="A25" s="253"/>
      <c r="B25" s="433" t="s">
        <v>30</v>
      </c>
      <c r="C25" s="433"/>
      <c r="D25" s="433"/>
      <c r="E25" s="254">
        <f>SUM(E7:E24)</f>
        <v>1254.0999999999999</v>
      </c>
      <c r="F25" s="255"/>
      <c r="G25" s="256"/>
      <c r="H25" s="257"/>
      <c r="I25" s="257"/>
      <c r="J25" s="258"/>
      <c r="K25" s="259"/>
      <c r="L25" s="260"/>
      <c r="M25" s="260"/>
      <c r="N25" s="261">
        <f>SUM(N7:N24)/2</f>
        <v>1188857</v>
      </c>
      <c r="O25" s="261">
        <f>SUM(O7:O13)</f>
        <v>1188857</v>
      </c>
    </row>
    <row r="26" spans="1:15" ht="18.75" x14ac:dyDescent="0.3">
      <c r="A26" s="262"/>
      <c r="B26" s="262"/>
      <c r="C26" s="262"/>
      <c r="D26" s="262"/>
      <c r="E26" s="262"/>
      <c r="F26" s="262"/>
      <c r="G26" s="262"/>
      <c r="H26" s="262"/>
      <c r="I26" s="262"/>
      <c r="J26" s="262"/>
      <c r="K26" s="262"/>
      <c r="L26" s="262"/>
      <c r="M26" s="262"/>
      <c r="N26" s="262"/>
      <c r="O26" s="262"/>
    </row>
    <row r="28" spans="1:15" ht="18.75" x14ac:dyDescent="0.25">
      <c r="K28" s="405" t="s">
        <v>153</v>
      </c>
      <c r="L28" s="405"/>
      <c r="M28" s="405"/>
      <c r="N28" s="405"/>
    </row>
    <row r="29" spans="1:15" ht="18.75" x14ac:dyDescent="0.3">
      <c r="B29" s="406" t="s">
        <v>33</v>
      </c>
      <c r="C29" s="406"/>
      <c r="D29" s="404" t="s">
        <v>34</v>
      </c>
      <c r="E29" s="404"/>
      <c r="F29" s="404"/>
      <c r="K29" s="404" t="s">
        <v>35</v>
      </c>
      <c r="L29" s="404"/>
      <c r="M29" s="404"/>
      <c r="N29" s="404"/>
    </row>
    <row r="30" spans="1:15" ht="18.75" x14ac:dyDescent="0.3">
      <c r="B30" s="30"/>
      <c r="C30" s="30"/>
      <c r="D30" s="30"/>
      <c r="E30" s="30"/>
      <c r="K30" s="404" t="s">
        <v>36</v>
      </c>
      <c r="L30" s="404"/>
      <c r="M30" s="404"/>
      <c r="N30" s="404"/>
    </row>
    <row r="31" spans="1:15" ht="18.75" x14ac:dyDescent="0.3">
      <c r="B31" s="30"/>
      <c r="C31" s="30"/>
      <c r="D31" s="30"/>
      <c r="E31" s="30"/>
      <c r="K31" s="30"/>
      <c r="L31" s="30"/>
      <c r="M31" s="30"/>
      <c r="N31" s="30"/>
    </row>
    <row r="32" spans="1:15" ht="18.75" x14ac:dyDescent="0.3">
      <c r="B32" s="30"/>
      <c r="C32" s="30"/>
      <c r="D32" s="30"/>
      <c r="E32" s="30"/>
      <c r="K32" s="30"/>
      <c r="L32" s="30"/>
      <c r="M32" s="30"/>
      <c r="N32" s="30"/>
    </row>
    <row r="33" spans="2:14" ht="18.75" x14ac:dyDescent="0.3">
      <c r="B33" s="30"/>
      <c r="C33" s="30"/>
      <c r="D33" s="30"/>
      <c r="E33" s="30"/>
      <c r="K33" s="30"/>
      <c r="L33" s="30"/>
      <c r="M33" s="30"/>
      <c r="N33" s="30"/>
    </row>
    <row r="34" spans="2:14" ht="18.75" x14ac:dyDescent="0.3">
      <c r="B34" s="30"/>
      <c r="C34" s="30"/>
      <c r="D34" s="30"/>
      <c r="E34" s="30"/>
      <c r="K34" s="30"/>
      <c r="L34" s="30"/>
      <c r="M34" s="30"/>
      <c r="N34" s="30"/>
    </row>
    <row r="35" spans="2:14" ht="18.75" x14ac:dyDescent="0.3">
      <c r="B35" s="404" t="s">
        <v>37</v>
      </c>
      <c r="C35" s="404"/>
      <c r="D35" s="404" t="s">
        <v>38</v>
      </c>
      <c r="E35" s="404"/>
      <c r="F35" s="404"/>
      <c r="K35" s="404" t="s">
        <v>39</v>
      </c>
      <c r="L35" s="404"/>
      <c r="M35" s="404"/>
      <c r="N35" s="404"/>
    </row>
  </sheetData>
  <mergeCells count="20">
    <mergeCell ref="B10:G10"/>
    <mergeCell ref="G11:M11"/>
    <mergeCell ref="B25:D25"/>
    <mergeCell ref="A1:F1"/>
    <mergeCell ref="B7:G7"/>
    <mergeCell ref="J1:O1"/>
    <mergeCell ref="A3:O3"/>
    <mergeCell ref="N4:O4"/>
    <mergeCell ref="G8:M8"/>
    <mergeCell ref="G17:M17"/>
    <mergeCell ref="G20:M20"/>
    <mergeCell ref="G23:M23"/>
    <mergeCell ref="B35:C35"/>
    <mergeCell ref="D35:F35"/>
    <mergeCell ref="K35:N35"/>
    <mergeCell ref="K28:N28"/>
    <mergeCell ref="B29:C29"/>
    <mergeCell ref="D29:F29"/>
    <mergeCell ref="K29:N29"/>
    <mergeCell ref="K30:N30"/>
  </mergeCells>
  <pageMargins left="0.23622047244094491" right="0.35433070866141736" top="0.35433070866141736" bottom="0.35433070866141736" header="0.31496062992125984" footer="0.31496062992125984"/>
  <pageSetup paperSize="9" scale="64" fitToHeight="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view="pageBreakPreview" topLeftCell="A49" zoomScale="70" zoomScaleNormal="80" zoomScaleSheetLayoutView="70" workbookViewId="0">
      <selection activeCell="O7" sqref="O7"/>
    </sheetView>
  </sheetViews>
  <sheetFormatPr defaultRowHeight="15" x14ac:dyDescent="0.25"/>
  <cols>
    <col min="1" max="1" width="4.7109375" customWidth="1"/>
    <col min="2" max="2" width="6" customWidth="1"/>
    <col min="3" max="3" width="98.7109375" customWidth="1"/>
    <col min="4" max="5" width="9.28515625" customWidth="1"/>
    <col min="6" max="6" width="8.7109375" customWidth="1"/>
    <col min="7" max="7" width="9.85546875" customWidth="1"/>
    <col min="8" max="8" width="9" customWidth="1"/>
    <col min="9" max="9" width="9.42578125" customWidth="1"/>
    <col min="10" max="10" width="8.85546875" customWidth="1"/>
    <col min="11" max="11" width="10.140625" customWidth="1"/>
    <col min="12" max="12" width="12.42578125" customWidth="1"/>
    <col min="13" max="13" width="17.5703125" customWidth="1"/>
    <col min="14" max="14" width="16.28515625" customWidth="1"/>
    <col min="15" max="15" width="11.7109375" customWidth="1"/>
    <col min="18" max="18" width="13.42578125" bestFit="1" customWidth="1"/>
  </cols>
  <sheetData>
    <row r="1" spans="1:15" ht="52.5" customHeight="1" x14ac:dyDescent="0.25">
      <c r="A1" s="372" t="s">
        <v>126</v>
      </c>
      <c r="B1" s="372"/>
      <c r="C1" s="372"/>
      <c r="D1" s="372"/>
      <c r="E1" s="2"/>
      <c r="F1" s="2"/>
      <c r="G1" s="1"/>
      <c r="H1" s="1"/>
      <c r="I1" s="1"/>
      <c r="J1" s="373" t="s">
        <v>0</v>
      </c>
      <c r="K1" s="373"/>
      <c r="L1" s="373"/>
      <c r="M1" s="373"/>
      <c r="N1" s="373"/>
      <c r="O1" s="373"/>
    </row>
    <row r="2" spans="1:15" ht="84" customHeight="1" x14ac:dyDescent="0.25">
      <c r="A2" s="437" t="s">
        <v>166</v>
      </c>
      <c r="B2" s="437"/>
      <c r="C2" s="437"/>
      <c r="D2" s="437"/>
      <c r="E2" s="437"/>
      <c r="F2" s="437"/>
      <c r="G2" s="437"/>
      <c r="H2" s="437"/>
      <c r="I2" s="437"/>
      <c r="J2" s="437"/>
      <c r="K2" s="437"/>
      <c r="L2" s="438"/>
      <c r="M2" s="437"/>
      <c r="N2" s="437"/>
      <c r="O2" s="437"/>
    </row>
    <row r="3" spans="1:15" ht="19.5" x14ac:dyDescent="0.25">
      <c r="A3" s="101"/>
      <c r="B3" s="102"/>
      <c r="C3" s="98"/>
      <c r="D3" s="42"/>
      <c r="E3" s="43"/>
      <c r="F3" s="43"/>
      <c r="G3" s="43"/>
      <c r="H3" s="43"/>
      <c r="I3" s="43"/>
      <c r="J3" s="43"/>
      <c r="K3" s="43"/>
      <c r="L3" s="97"/>
      <c r="M3" s="103"/>
      <c r="N3" s="409" t="s">
        <v>59</v>
      </c>
      <c r="O3" s="409"/>
    </row>
    <row r="4" spans="1:15" ht="25.5" customHeight="1" x14ac:dyDescent="0.25">
      <c r="A4" s="410" t="s">
        <v>60</v>
      </c>
      <c r="B4" s="439" t="s">
        <v>61</v>
      </c>
      <c r="C4" s="440"/>
      <c r="D4" s="440"/>
      <c r="E4" s="440"/>
      <c r="F4" s="440"/>
      <c r="G4" s="440"/>
      <c r="H4" s="441"/>
      <c r="I4" s="411" t="s">
        <v>62</v>
      </c>
      <c r="J4" s="411"/>
      <c r="K4" s="411"/>
      <c r="L4" s="442"/>
      <c r="M4" s="411"/>
      <c r="N4" s="411"/>
      <c r="O4" s="411" t="s">
        <v>5</v>
      </c>
    </row>
    <row r="5" spans="1:15" ht="15" customHeight="1" x14ac:dyDescent="0.25">
      <c r="A5" s="410"/>
      <c r="B5" s="411" t="s">
        <v>63</v>
      </c>
      <c r="C5" s="411" t="s">
        <v>64</v>
      </c>
      <c r="D5" s="411" t="s">
        <v>65</v>
      </c>
      <c r="E5" s="414" t="s">
        <v>66</v>
      </c>
      <c r="F5" s="411" t="s">
        <v>7</v>
      </c>
      <c r="G5" s="411" t="s">
        <v>6</v>
      </c>
      <c r="H5" s="411" t="s">
        <v>8</v>
      </c>
      <c r="I5" s="411" t="s">
        <v>65</v>
      </c>
      <c r="J5" s="414" t="s">
        <v>67</v>
      </c>
      <c r="K5" s="443" t="s">
        <v>68</v>
      </c>
      <c r="L5" s="445" t="s">
        <v>49</v>
      </c>
      <c r="M5" s="445" t="s">
        <v>50</v>
      </c>
      <c r="N5" s="446" t="s">
        <v>69</v>
      </c>
      <c r="O5" s="411"/>
    </row>
    <row r="6" spans="1:15" ht="79.5" customHeight="1" x14ac:dyDescent="0.25">
      <c r="A6" s="410"/>
      <c r="B6" s="411"/>
      <c r="C6" s="411"/>
      <c r="D6" s="411"/>
      <c r="E6" s="414"/>
      <c r="F6" s="411"/>
      <c r="G6" s="411"/>
      <c r="H6" s="411"/>
      <c r="I6" s="411"/>
      <c r="J6" s="414"/>
      <c r="K6" s="444"/>
      <c r="L6" s="445"/>
      <c r="M6" s="445"/>
      <c r="N6" s="446"/>
      <c r="O6" s="411"/>
    </row>
    <row r="7" spans="1:15" ht="19.5" customHeight="1" x14ac:dyDescent="0.25">
      <c r="A7" s="104">
        <v>1</v>
      </c>
      <c r="B7" s="104">
        <v>2</v>
      </c>
      <c r="C7" s="104">
        <v>3</v>
      </c>
      <c r="D7" s="104">
        <v>4</v>
      </c>
      <c r="E7" s="105" t="s">
        <v>70</v>
      </c>
      <c r="F7" s="104">
        <v>6</v>
      </c>
      <c r="G7" s="104">
        <v>7</v>
      </c>
      <c r="H7" s="104">
        <v>8</v>
      </c>
      <c r="I7" s="104">
        <v>9</v>
      </c>
      <c r="J7" s="104">
        <v>10</v>
      </c>
      <c r="K7" s="104">
        <v>11</v>
      </c>
      <c r="L7" s="104">
        <v>12</v>
      </c>
      <c r="M7" s="106">
        <v>13</v>
      </c>
      <c r="N7" s="107">
        <v>14</v>
      </c>
      <c r="O7" s="107">
        <v>15</v>
      </c>
    </row>
    <row r="8" spans="1:15" ht="24.75" customHeight="1" x14ac:dyDescent="0.25">
      <c r="A8" s="108">
        <v>1</v>
      </c>
      <c r="B8" s="447" t="s">
        <v>116</v>
      </c>
      <c r="C8" s="448"/>
      <c r="D8" s="109"/>
      <c r="E8" s="110"/>
      <c r="F8" s="109">
        <v>13</v>
      </c>
      <c r="G8" s="109">
        <v>2</v>
      </c>
      <c r="H8" s="109">
        <v>228</v>
      </c>
      <c r="I8" s="109"/>
      <c r="J8" s="110"/>
      <c r="K8" s="110"/>
      <c r="L8" s="111"/>
      <c r="M8" s="111">
        <f>SUM(M9:M23)</f>
        <v>12447900</v>
      </c>
      <c r="N8" s="83">
        <f>M8</f>
        <v>12447900</v>
      </c>
      <c r="O8" s="112"/>
    </row>
    <row r="9" spans="1:15" ht="24.75" customHeight="1" x14ac:dyDescent="0.25">
      <c r="A9" s="113"/>
      <c r="B9" s="114"/>
      <c r="C9" s="115" t="s">
        <v>117</v>
      </c>
      <c r="D9" s="116" t="s">
        <v>72</v>
      </c>
      <c r="E9" s="117">
        <v>1</v>
      </c>
      <c r="F9" s="113"/>
      <c r="G9" s="113"/>
      <c r="H9" s="113"/>
      <c r="I9" s="113" t="s">
        <v>72</v>
      </c>
      <c r="J9" s="118">
        <f t="shared" ref="J9:J23" si="0">E9</f>
        <v>1</v>
      </c>
      <c r="K9" s="119">
        <v>0.3</v>
      </c>
      <c r="L9" s="120">
        <v>100000</v>
      </c>
      <c r="M9" s="120">
        <f t="shared" ref="M9:M23" si="1">PRODUCT(J9:L9)</f>
        <v>30000</v>
      </c>
      <c r="N9" s="61"/>
      <c r="O9" s="121"/>
    </row>
    <row r="10" spans="1:15" ht="24.75" customHeight="1" x14ac:dyDescent="0.3">
      <c r="A10" s="113"/>
      <c r="B10" s="114"/>
      <c r="C10" s="122" t="s">
        <v>76</v>
      </c>
      <c r="D10" s="123" t="s">
        <v>72</v>
      </c>
      <c r="E10" s="117">
        <v>4</v>
      </c>
      <c r="F10" s="113"/>
      <c r="G10" s="113"/>
      <c r="H10" s="113"/>
      <c r="I10" s="113" t="s">
        <v>72</v>
      </c>
      <c r="J10" s="118">
        <f t="shared" si="0"/>
        <v>4</v>
      </c>
      <c r="K10" s="119">
        <v>0.3</v>
      </c>
      <c r="L10" s="120">
        <v>300000</v>
      </c>
      <c r="M10" s="120">
        <f t="shared" si="1"/>
        <v>360000</v>
      </c>
      <c r="N10" s="61"/>
      <c r="O10" s="121"/>
    </row>
    <row r="11" spans="1:15" ht="24.75" customHeight="1" x14ac:dyDescent="0.25">
      <c r="A11" s="113"/>
      <c r="B11" s="114"/>
      <c r="C11" s="122" t="s">
        <v>80</v>
      </c>
      <c r="D11" s="116" t="s">
        <v>72</v>
      </c>
      <c r="E11" s="117">
        <v>11</v>
      </c>
      <c r="F11" s="113"/>
      <c r="G11" s="113"/>
      <c r="H11" s="113"/>
      <c r="I11" s="113" t="s">
        <v>72</v>
      </c>
      <c r="J11" s="118">
        <f t="shared" si="0"/>
        <v>11</v>
      </c>
      <c r="K11" s="119">
        <v>0.3</v>
      </c>
      <c r="L11" s="120">
        <v>30000</v>
      </c>
      <c r="M11" s="120">
        <f t="shared" si="1"/>
        <v>99000</v>
      </c>
      <c r="N11" s="61"/>
      <c r="O11" s="121"/>
    </row>
    <row r="12" spans="1:15" ht="24.75" customHeight="1" x14ac:dyDescent="0.3">
      <c r="A12" s="113"/>
      <c r="B12" s="114"/>
      <c r="C12" s="122" t="s">
        <v>79</v>
      </c>
      <c r="D12" s="123" t="s">
        <v>72</v>
      </c>
      <c r="E12" s="117">
        <v>1</v>
      </c>
      <c r="F12" s="113"/>
      <c r="G12" s="113"/>
      <c r="H12" s="113"/>
      <c r="I12" s="113" t="s">
        <v>72</v>
      </c>
      <c r="J12" s="118">
        <f t="shared" si="0"/>
        <v>1</v>
      </c>
      <c r="K12" s="119">
        <v>0.3</v>
      </c>
      <c r="L12" s="120">
        <v>80000</v>
      </c>
      <c r="M12" s="120">
        <f t="shared" si="1"/>
        <v>24000</v>
      </c>
      <c r="N12" s="61"/>
      <c r="O12" s="121"/>
    </row>
    <row r="13" spans="1:15" ht="24.75" customHeight="1" x14ac:dyDescent="0.3">
      <c r="A13" s="113"/>
      <c r="B13" s="114"/>
      <c r="C13" s="122" t="s">
        <v>77</v>
      </c>
      <c r="D13" s="123" t="s">
        <v>72</v>
      </c>
      <c r="E13" s="117">
        <v>1</v>
      </c>
      <c r="F13" s="113"/>
      <c r="G13" s="113"/>
      <c r="H13" s="113"/>
      <c r="I13" s="113" t="s">
        <v>72</v>
      </c>
      <c r="J13" s="118">
        <f t="shared" si="0"/>
        <v>1</v>
      </c>
      <c r="K13" s="119">
        <v>0.3</v>
      </c>
      <c r="L13" s="120">
        <v>140000</v>
      </c>
      <c r="M13" s="120">
        <f t="shared" si="1"/>
        <v>42000</v>
      </c>
      <c r="N13" s="61"/>
      <c r="O13" s="121"/>
    </row>
    <row r="14" spans="1:15" ht="24.75" customHeight="1" x14ac:dyDescent="0.3">
      <c r="A14" s="113"/>
      <c r="B14" s="114"/>
      <c r="C14" s="122" t="s">
        <v>118</v>
      </c>
      <c r="D14" s="123" t="s">
        <v>72</v>
      </c>
      <c r="E14" s="117">
        <v>2</v>
      </c>
      <c r="F14" s="113"/>
      <c r="G14" s="113"/>
      <c r="H14" s="113"/>
      <c r="I14" s="113" t="s">
        <v>72</v>
      </c>
      <c r="J14" s="118">
        <f t="shared" si="0"/>
        <v>2</v>
      </c>
      <c r="K14" s="119">
        <v>0.3</v>
      </c>
      <c r="L14" s="120">
        <v>20000</v>
      </c>
      <c r="M14" s="120">
        <f t="shared" si="1"/>
        <v>12000</v>
      </c>
      <c r="N14" s="65"/>
      <c r="O14" s="121"/>
    </row>
    <row r="15" spans="1:15" ht="24.75" customHeight="1" x14ac:dyDescent="0.3">
      <c r="A15" s="113"/>
      <c r="B15" s="114"/>
      <c r="C15" s="122" t="s">
        <v>78</v>
      </c>
      <c r="D15" s="123" t="s">
        <v>72</v>
      </c>
      <c r="E15" s="117">
        <v>4</v>
      </c>
      <c r="F15" s="113"/>
      <c r="G15" s="113"/>
      <c r="H15" s="113"/>
      <c r="I15" s="113" t="s">
        <v>72</v>
      </c>
      <c r="J15" s="118">
        <f t="shared" si="0"/>
        <v>4</v>
      </c>
      <c r="K15" s="119">
        <v>0.3</v>
      </c>
      <c r="L15" s="120">
        <v>400000</v>
      </c>
      <c r="M15" s="120">
        <f t="shared" si="1"/>
        <v>480000</v>
      </c>
      <c r="N15" s="61"/>
      <c r="O15" s="121"/>
    </row>
    <row r="16" spans="1:15" ht="24.75" customHeight="1" x14ac:dyDescent="0.25">
      <c r="A16" s="113"/>
      <c r="B16" s="114"/>
      <c r="C16" s="115" t="s">
        <v>119</v>
      </c>
      <c r="D16" s="116" t="s">
        <v>72</v>
      </c>
      <c r="E16" s="117">
        <v>3</v>
      </c>
      <c r="F16" s="113"/>
      <c r="G16" s="113"/>
      <c r="H16" s="113"/>
      <c r="I16" s="113" t="s">
        <v>72</v>
      </c>
      <c r="J16" s="118">
        <f t="shared" si="0"/>
        <v>3</v>
      </c>
      <c r="K16" s="119">
        <v>0.3</v>
      </c>
      <c r="L16" s="120">
        <v>200000</v>
      </c>
      <c r="M16" s="120">
        <f t="shared" si="1"/>
        <v>179999.99999999997</v>
      </c>
      <c r="N16" s="61"/>
      <c r="O16" s="121"/>
    </row>
    <row r="17" spans="1:18" ht="24.75" customHeight="1" x14ac:dyDescent="0.25">
      <c r="A17" s="113"/>
      <c r="B17" s="114"/>
      <c r="C17" s="122" t="s">
        <v>120</v>
      </c>
      <c r="D17" s="116" t="s">
        <v>121</v>
      </c>
      <c r="E17" s="117">
        <v>36</v>
      </c>
      <c r="F17" s="113"/>
      <c r="G17" s="113"/>
      <c r="H17" s="113"/>
      <c r="I17" s="113" t="str">
        <f>D17</f>
        <v>m²</v>
      </c>
      <c r="J17" s="118">
        <f t="shared" si="0"/>
        <v>36</v>
      </c>
      <c r="K17" s="119">
        <v>1</v>
      </c>
      <c r="L17" s="120">
        <v>3400</v>
      </c>
      <c r="M17" s="120">
        <f t="shared" si="1"/>
        <v>122400</v>
      </c>
      <c r="N17" s="61"/>
      <c r="O17" s="121"/>
    </row>
    <row r="18" spans="1:18" ht="24.75" customHeight="1" x14ac:dyDescent="0.25">
      <c r="A18" s="113"/>
      <c r="B18" s="114"/>
      <c r="C18" s="122" t="s">
        <v>122</v>
      </c>
      <c r="D18" s="116" t="s">
        <v>72</v>
      </c>
      <c r="E18" s="117">
        <v>1</v>
      </c>
      <c r="F18" s="113"/>
      <c r="G18" s="113"/>
      <c r="H18" s="113"/>
      <c r="I18" s="113" t="s">
        <v>72</v>
      </c>
      <c r="J18" s="118">
        <f t="shared" si="0"/>
        <v>1</v>
      </c>
      <c r="K18" s="119">
        <v>1</v>
      </c>
      <c r="L18" s="120">
        <v>15000</v>
      </c>
      <c r="M18" s="120">
        <f t="shared" si="1"/>
        <v>15000</v>
      </c>
      <c r="N18" s="61"/>
      <c r="O18" s="121"/>
    </row>
    <row r="19" spans="1:18" ht="24.75" customHeight="1" x14ac:dyDescent="0.25">
      <c r="A19" s="113"/>
      <c r="B19" s="114"/>
      <c r="C19" s="122" t="s">
        <v>123</v>
      </c>
      <c r="D19" s="116" t="s">
        <v>72</v>
      </c>
      <c r="E19" s="117">
        <v>30</v>
      </c>
      <c r="F19" s="113"/>
      <c r="G19" s="113"/>
      <c r="H19" s="113"/>
      <c r="I19" s="113" t="str">
        <f>D19</f>
        <v>cây</v>
      </c>
      <c r="J19" s="118">
        <f t="shared" si="0"/>
        <v>30</v>
      </c>
      <c r="K19" s="119">
        <v>1</v>
      </c>
      <c r="L19" s="120">
        <v>162000</v>
      </c>
      <c r="M19" s="120">
        <f t="shared" si="1"/>
        <v>4860000</v>
      </c>
      <c r="N19" s="61"/>
      <c r="O19" s="121"/>
    </row>
    <row r="20" spans="1:18" ht="24.75" customHeight="1" x14ac:dyDescent="0.25">
      <c r="A20" s="113"/>
      <c r="B20" s="114"/>
      <c r="C20" s="122" t="s">
        <v>73</v>
      </c>
      <c r="D20" s="116" t="s">
        <v>72</v>
      </c>
      <c r="E20" s="117">
        <v>79</v>
      </c>
      <c r="F20" s="113"/>
      <c r="G20" s="113"/>
      <c r="H20" s="113"/>
      <c r="I20" s="113" t="str">
        <f>D20</f>
        <v>cây</v>
      </c>
      <c r="J20" s="118">
        <f t="shared" si="0"/>
        <v>79</v>
      </c>
      <c r="K20" s="119">
        <v>1</v>
      </c>
      <c r="L20" s="120">
        <v>42000</v>
      </c>
      <c r="M20" s="120">
        <f t="shared" si="1"/>
        <v>3318000</v>
      </c>
      <c r="N20" s="61"/>
      <c r="O20" s="121"/>
    </row>
    <row r="21" spans="1:18" ht="24.75" customHeight="1" x14ac:dyDescent="0.25">
      <c r="A21" s="113"/>
      <c r="B21" s="114"/>
      <c r="C21" s="122" t="s">
        <v>124</v>
      </c>
      <c r="D21" s="116" t="s">
        <v>72</v>
      </c>
      <c r="E21" s="117">
        <v>1</v>
      </c>
      <c r="F21" s="113"/>
      <c r="G21" s="113"/>
      <c r="H21" s="113"/>
      <c r="I21" s="113" t="str">
        <f>D21</f>
        <v>cây</v>
      </c>
      <c r="J21" s="118">
        <f t="shared" si="0"/>
        <v>1</v>
      </c>
      <c r="K21" s="119">
        <v>0.3</v>
      </c>
      <c r="L21" s="120">
        <v>85000</v>
      </c>
      <c r="M21" s="120">
        <f t="shared" si="1"/>
        <v>25500</v>
      </c>
      <c r="N21" s="61"/>
      <c r="O21" s="121"/>
    </row>
    <row r="22" spans="1:18" ht="24.75" customHeight="1" x14ac:dyDescent="0.25">
      <c r="A22" s="113"/>
      <c r="B22" s="114"/>
      <c r="C22" s="122" t="s">
        <v>71</v>
      </c>
      <c r="D22" s="116" t="s">
        <v>72</v>
      </c>
      <c r="E22" s="117">
        <v>140</v>
      </c>
      <c r="F22" s="113"/>
      <c r="G22" s="113"/>
      <c r="H22" s="113"/>
      <c r="I22" s="113" t="str">
        <f>D22</f>
        <v>cây</v>
      </c>
      <c r="J22" s="118">
        <f t="shared" si="0"/>
        <v>140</v>
      </c>
      <c r="K22" s="119">
        <v>0.3</v>
      </c>
      <c r="L22" s="120">
        <v>60000</v>
      </c>
      <c r="M22" s="120">
        <f t="shared" si="1"/>
        <v>2520000</v>
      </c>
      <c r="N22" s="61"/>
      <c r="O22" s="121"/>
    </row>
    <row r="23" spans="1:18" ht="24.75" customHeight="1" x14ac:dyDescent="0.25">
      <c r="A23" s="113"/>
      <c r="B23" s="114"/>
      <c r="C23" s="115" t="s">
        <v>83</v>
      </c>
      <c r="D23" s="116" t="s">
        <v>72</v>
      </c>
      <c r="E23" s="117">
        <v>30</v>
      </c>
      <c r="F23" s="113"/>
      <c r="G23" s="113"/>
      <c r="H23" s="113"/>
      <c r="I23" s="113" t="s">
        <v>72</v>
      </c>
      <c r="J23" s="118">
        <f t="shared" si="0"/>
        <v>30</v>
      </c>
      <c r="K23" s="119">
        <v>0.3</v>
      </c>
      <c r="L23" s="120">
        <v>40000</v>
      </c>
      <c r="M23" s="120">
        <f t="shared" si="1"/>
        <v>360000</v>
      </c>
      <c r="N23" s="61"/>
      <c r="O23" s="121"/>
    </row>
    <row r="24" spans="1:18" ht="24.75" customHeight="1" x14ac:dyDescent="0.25">
      <c r="A24" s="108">
        <v>2</v>
      </c>
      <c r="B24" s="133" t="str">
        <f>'Biểu 06'!B13</f>
        <v>Hộ ông Lâm Tấn Nghiệp (chết) con Lâm Tấn Đôn kê khai (Sinh năm: 1964; CCCD số: 051064012131)</v>
      </c>
      <c r="C24" s="134"/>
      <c r="D24" s="135"/>
      <c r="E24" s="136"/>
      <c r="F24" s="109">
        <v>15</v>
      </c>
      <c r="G24" s="109">
        <v>1</v>
      </c>
      <c r="H24" s="109">
        <v>82</v>
      </c>
      <c r="I24" s="135"/>
      <c r="J24" s="136"/>
      <c r="K24" s="137"/>
      <c r="L24" s="138"/>
      <c r="M24" s="111">
        <f>ROUND(SUM(M25:M32),0)</f>
        <v>7320000</v>
      </c>
      <c r="N24" s="139">
        <f>M24</f>
        <v>7320000</v>
      </c>
      <c r="O24" s="112"/>
      <c r="R24" s="142"/>
    </row>
    <row r="25" spans="1:18" ht="24.75" customHeight="1" x14ac:dyDescent="0.25">
      <c r="A25" s="113"/>
      <c r="B25" s="114"/>
      <c r="C25" s="130" t="s">
        <v>82</v>
      </c>
      <c r="D25" s="143" t="s">
        <v>74</v>
      </c>
      <c r="E25" s="144">
        <v>1</v>
      </c>
      <c r="F25" s="113"/>
      <c r="G25" s="113"/>
      <c r="H25" s="113"/>
      <c r="I25" s="143" t="s">
        <v>74</v>
      </c>
      <c r="J25" s="144">
        <f t="shared" ref="J25:J32" si="2">E25</f>
        <v>1</v>
      </c>
      <c r="K25" s="119">
        <v>0.3</v>
      </c>
      <c r="L25" s="120">
        <v>500000</v>
      </c>
      <c r="M25" s="120">
        <f t="shared" ref="M25:M32" si="3">PRODUCT(J25:L25)</f>
        <v>150000</v>
      </c>
      <c r="N25" s="140"/>
      <c r="O25" s="141"/>
    </row>
    <row r="26" spans="1:18" ht="24.75" customHeight="1" x14ac:dyDescent="0.25">
      <c r="A26" s="113"/>
      <c r="B26" s="114"/>
      <c r="C26" s="130" t="s">
        <v>81</v>
      </c>
      <c r="D26" s="143" t="s">
        <v>74</v>
      </c>
      <c r="E26" s="144">
        <v>1</v>
      </c>
      <c r="F26" s="113"/>
      <c r="G26" s="113"/>
      <c r="H26" s="113"/>
      <c r="I26" s="143" t="s">
        <v>74</v>
      </c>
      <c r="J26" s="144">
        <f t="shared" si="2"/>
        <v>1</v>
      </c>
      <c r="K26" s="119">
        <v>0.3</v>
      </c>
      <c r="L26" s="120">
        <v>150000</v>
      </c>
      <c r="M26" s="120">
        <f t="shared" si="3"/>
        <v>45000</v>
      </c>
      <c r="N26" s="140"/>
      <c r="O26" s="141"/>
    </row>
    <row r="27" spans="1:18" ht="24.75" customHeight="1" x14ac:dyDescent="0.25">
      <c r="A27" s="113"/>
      <c r="B27" s="114"/>
      <c r="C27" s="130" t="s">
        <v>73</v>
      </c>
      <c r="D27" s="143" t="s">
        <v>74</v>
      </c>
      <c r="E27" s="117">
        <v>37</v>
      </c>
      <c r="F27" s="113"/>
      <c r="G27" s="113"/>
      <c r="H27" s="113"/>
      <c r="I27" s="143" t="s">
        <v>74</v>
      </c>
      <c r="J27" s="117">
        <f t="shared" si="2"/>
        <v>37</v>
      </c>
      <c r="K27" s="119">
        <v>1</v>
      </c>
      <c r="L27" s="120">
        <v>42000</v>
      </c>
      <c r="M27" s="120">
        <f t="shared" si="3"/>
        <v>1554000</v>
      </c>
      <c r="N27" s="140"/>
      <c r="O27" s="141"/>
    </row>
    <row r="28" spans="1:18" ht="24.75" customHeight="1" x14ac:dyDescent="0.25">
      <c r="A28" s="113"/>
      <c r="B28" s="114"/>
      <c r="C28" s="130" t="s">
        <v>83</v>
      </c>
      <c r="D28" s="143" t="s">
        <v>74</v>
      </c>
      <c r="E28" s="144">
        <v>120</v>
      </c>
      <c r="F28" s="113"/>
      <c r="G28" s="113"/>
      <c r="H28" s="113"/>
      <c r="I28" s="143" t="s">
        <v>74</v>
      </c>
      <c r="J28" s="144">
        <f t="shared" si="2"/>
        <v>120</v>
      </c>
      <c r="K28" s="119">
        <v>0.3</v>
      </c>
      <c r="L28" s="120">
        <v>40000</v>
      </c>
      <c r="M28" s="120">
        <f t="shared" si="3"/>
        <v>1440000</v>
      </c>
      <c r="N28" s="140"/>
      <c r="O28" s="141"/>
    </row>
    <row r="29" spans="1:18" ht="24.75" customHeight="1" x14ac:dyDescent="0.25">
      <c r="A29" s="113"/>
      <c r="B29" s="114"/>
      <c r="C29" s="130" t="s">
        <v>71</v>
      </c>
      <c r="D29" s="143" t="s">
        <v>74</v>
      </c>
      <c r="E29" s="144">
        <v>225</v>
      </c>
      <c r="F29" s="113"/>
      <c r="G29" s="113"/>
      <c r="H29" s="113"/>
      <c r="I29" s="143" t="s">
        <v>74</v>
      </c>
      <c r="J29" s="144">
        <f t="shared" si="2"/>
        <v>225</v>
      </c>
      <c r="K29" s="119">
        <v>0.3</v>
      </c>
      <c r="L29" s="120">
        <v>60000</v>
      </c>
      <c r="M29" s="120">
        <f t="shared" si="3"/>
        <v>4050000</v>
      </c>
      <c r="N29" s="140"/>
      <c r="O29" s="141"/>
    </row>
    <row r="30" spans="1:18" ht="24.75" customHeight="1" x14ac:dyDescent="0.25">
      <c r="A30" s="113"/>
      <c r="B30" s="114"/>
      <c r="C30" s="145" t="s">
        <v>84</v>
      </c>
      <c r="D30" s="116" t="s">
        <v>74</v>
      </c>
      <c r="E30" s="117">
        <v>2</v>
      </c>
      <c r="F30" s="113"/>
      <c r="G30" s="113"/>
      <c r="H30" s="113"/>
      <c r="I30" s="116" t="s">
        <v>74</v>
      </c>
      <c r="J30" s="117">
        <f t="shared" si="2"/>
        <v>2</v>
      </c>
      <c r="K30" s="119">
        <v>0.3</v>
      </c>
      <c r="L30" s="120">
        <v>10000</v>
      </c>
      <c r="M30" s="120">
        <f t="shared" si="3"/>
        <v>6000</v>
      </c>
      <c r="N30" s="140"/>
      <c r="O30" s="141"/>
    </row>
    <row r="31" spans="1:18" ht="24.75" customHeight="1" x14ac:dyDescent="0.25">
      <c r="A31" s="113"/>
      <c r="B31" s="114"/>
      <c r="C31" s="130" t="s">
        <v>85</v>
      </c>
      <c r="D31" s="116" t="s">
        <v>75</v>
      </c>
      <c r="E31" s="117">
        <v>4</v>
      </c>
      <c r="F31" s="113"/>
      <c r="G31" s="113"/>
      <c r="H31" s="113"/>
      <c r="I31" s="116" t="s">
        <v>75</v>
      </c>
      <c r="J31" s="117">
        <f t="shared" si="2"/>
        <v>4</v>
      </c>
      <c r="K31" s="119">
        <v>1</v>
      </c>
      <c r="L31" s="120">
        <v>15000</v>
      </c>
      <c r="M31" s="120">
        <f t="shared" si="3"/>
        <v>60000</v>
      </c>
      <c r="N31" s="140"/>
      <c r="O31" s="141"/>
    </row>
    <row r="32" spans="1:18" ht="24.75" customHeight="1" x14ac:dyDescent="0.25">
      <c r="A32" s="124"/>
      <c r="B32" s="125"/>
      <c r="C32" s="129" t="s">
        <v>86</v>
      </c>
      <c r="D32" s="146" t="s">
        <v>74</v>
      </c>
      <c r="E32" s="147">
        <v>2</v>
      </c>
      <c r="F32" s="124"/>
      <c r="G32" s="124"/>
      <c r="H32" s="124"/>
      <c r="I32" s="146" t="s">
        <v>74</v>
      </c>
      <c r="J32" s="147">
        <f t="shared" si="2"/>
        <v>2</v>
      </c>
      <c r="K32" s="127">
        <v>0.3</v>
      </c>
      <c r="L32" s="128">
        <v>25000</v>
      </c>
      <c r="M32" s="128">
        <f t="shared" si="3"/>
        <v>15000</v>
      </c>
      <c r="N32" s="131"/>
      <c r="O32" s="132"/>
    </row>
    <row r="33" spans="1:15" s="343" customFormat="1" ht="24.75" customHeight="1" x14ac:dyDescent="0.25">
      <c r="A33" s="336">
        <v>3</v>
      </c>
      <c r="B33" s="337" t="str">
        <f>'Biểu 06'!B14</f>
        <v>Ông Lê Hữu Nghĩa. (Sinh năm: 20/2/1970. Số CCCD: 051070028134)</v>
      </c>
      <c r="C33" s="338"/>
      <c r="D33" s="339"/>
      <c r="E33" s="340"/>
      <c r="F33" s="336">
        <f>'Biểu 06'!D14</f>
        <v>13</v>
      </c>
      <c r="G33" s="336">
        <f>'Biểu 06'!C14</f>
        <v>2</v>
      </c>
      <c r="H33" s="336">
        <f>'Biểu 06'!E14</f>
        <v>497</v>
      </c>
      <c r="I33" s="339"/>
      <c r="J33" s="340"/>
      <c r="K33" s="341"/>
      <c r="L33" s="342"/>
      <c r="M33" s="342">
        <f>SUM(M34:M41)</f>
        <v>16299000</v>
      </c>
      <c r="N33" s="333">
        <f>M33</f>
        <v>16299000</v>
      </c>
      <c r="O33" s="334"/>
    </row>
    <row r="34" spans="1:15" ht="24.75" customHeight="1" x14ac:dyDescent="0.25">
      <c r="A34" s="326"/>
      <c r="B34" s="327"/>
      <c r="C34" s="130" t="str">
        <f>[2]Sheet1!$C$35</f>
        <v xml:space="preserve">Cau Cây đã cho quả </v>
      </c>
      <c r="D34" s="344" t="s">
        <v>74</v>
      </c>
      <c r="E34" s="346">
        <v>11</v>
      </c>
      <c r="F34" s="326"/>
      <c r="G34" s="326"/>
      <c r="H34" s="326"/>
      <c r="I34" s="344" t="s">
        <v>74</v>
      </c>
      <c r="J34" s="330">
        <f>E34</f>
        <v>11</v>
      </c>
      <c r="K34" s="331">
        <v>1</v>
      </c>
      <c r="L34" s="120">
        <v>400000</v>
      </c>
      <c r="M34" s="332">
        <f>J34*K34*L34</f>
        <v>4400000</v>
      </c>
      <c r="N34" s="333"/>
      <c r="O34" s="334"/>
    </row>
    <row r="35" spans="1:15" ht="24.75" customHeight="1" x14ac:dyDescent="0.25">
      <c r="A35" s="326"/>
      <c r="B35" s="327"/>
      <c r="C35" s="130" t="str">
        <f>[2]Sheet1!$C$36</f>
        <v>Cau Cây có chiều cao thân &gt; 2m, chưa cho quả</v>
      </c>
      <c r="D35" s="344" t="s">
        <v>74</v>
      </c>
      <c r="E35" s="346">
        <v>10</v>
      </c>
      <c r="F35" s="326"/>
      <c r="G35" s="326"/>
      <c r="H35" s="326"/>
      <c r="I35" s="344" t="s">
        <v>74</v>
      </c>
      <c r="J35" s="330">
        <f t="shared" ref="J35:J41" si="4">E35</f>
        <v>10</v>
      </c>
      <c r="K35" s="331">
        <v>1</v>
      </c>
      <c r="L35" s="120">
        <v>200000</v>
      </c>
      <c r="M35" s="332">
        <f t="shared" ref="M35:M41" si="5">J35*K35*L35</f>
        <v>2000000</v>
      </c>
      <c r="N35" s="333"/>
      <c r="O35" s="334"/>
    </row>
    <row r="36" spans="1:15" ht="24.75" customHeight="1" x14ac:dyDescent="0.25">
      <c r="A36" s="326"/>
      <c r="B36" s="327"/>
      <c r="C36" s="130" t="str">
        <f>[2]Sheet1!$C$37</f>
        <v>Cau Cây mới trồng có chiều cao thân &lt; 0,5 m, chưa cho quả</v>
      </c>
      <c r="D36" s="344" t="s">
        <v>74</v>
      </c>
      <c r="E36" s="346">
        <v>31</v>
      </c>
      <c r="F36" s="326"/>
      <c r="G36" s="326"/>
      <c r="H36" s="326"/>
      <c r="I36" s="344" t="s">
        <v>74</v>
      </c>
      <c r="J36" s="330">
        <f t="shared" si="4"/>
        <v>31</v>
      </c>
      <c r="K36" s="331">
        <v>1</v>
      </c>
      <c r="L36" s="120">
        <v>40000</v>
      </c>
      <c r="M36" s="332">
        <f t="shared" si="5"/>
        <v>1240000</v>
      </c>
      <c r="N36" s="333"/>
      <c r="O36" s="334"/>
    </row>
    <row r="37" spans="1:15" ht="24.75" customHeight="1" x14ac:dyDescent="0.25">
      <c r="A37" s="326"/>
      <c r="B37" s="327"/>
      <c r="C37" s="130" t="str">
        <f>[2]Sheet1!$C$38</f>
        <v>Chuối Cây ra hoa (bắp chuối), cho quả</v>
      </c>
      <c r="D37" s="344" t="s">
        <v>74</v>
      </c>
      <c r="E37" s="346">
        <v>20</v>
      </c>
      <c r="F37" s="326"/>
      <c r="G37" s="326"/>
      <c r="H37" s="326"/>
      <c r="I37" s="344" t="s">
        <v>74</v>
      </c>
      <c r="J37" s="330">
        <f t="shared" si="4"/>
        <v>20</v>
      </c>
      <c r="K37" s="331">
        <v>1</v>
      </c>
      <c r="L37" s="120">
        <v>162000</v>
      </c>
      <c r="M37" s="332">
        <f t="shared" si="5"/>
        <v>3240000</v>
      </c>
      <c r="N37" s="333"/>
      <c r="O37" s="334"/>
    </row>
    <row r="38" spans="1:15" ht="24.75" customHeight="1" x14ac:dyDescent="0.25">
      <c r="A38" s="326"/>
      <c r="B38" s="327"/>
      <c r="C38" s="130" t="str">
        <f>[2]Sheet1!$C$39</f>
        <v>Chuối Cây con đến chưa cho quả</v>
      </c>
      <c r="D38" s="344" t="s">
        <v>74</v>
      </c>
      <c r="E38" s="346">
        <v>27</v>
      </c>
      <c r="F38" s="326"/>
      <c r="G38" s="326"/>
      <c r="H38" s="326"/>
      <c r="I38" s="344" t="s">
        <v>74</v>
      </c>
      <c r="J38" s="330">
        <f t="shared" si="4"/>
        <v>27</v>
      </c>
      <c r="K38" s="331">
        <v>1</v>
      </c>
      <c r="L38" s="120">
        <v>42000</v>
      </c>
      <c r="M38" s="332">
        <f t="shared" si="5"/>
        <v>1134000</v>
      </c>
      <c r="N38" s="333"/>
      <c r="O38" s="334"/>
    </row>
    <row r="39" spans="1:15" ht="24.75" customHeight="1" x14ac:dyDescent="0.25">
      <c r="A39" s="326"/>
      <c r="B39" s="327"/>
      <c r="C39" s="130" t="str">
        <f>[2]Sheet1!$C$40</f>
        <v>Dừa Cây mới trồng</v>
      </c>
      <c r="D39" s="344" t="s">
        <v>74</v>
      </c>
      <c r="E39" s="346">
        <v>1</v>
      </c>
      <c r="F39" s="326"/>
      <c r="G39" s="326"/>
      <c r="H39" s="326"/>
      <c r="I39" s="344" t="s">
        <v>74</v>
      </c>
      <c r="J39" s="330">
        <f t="shared" si="4"/>
        <v>1</v>
      </c>
      <c r="K39" s="331">
        <v>1</v>
      </c>
      <c r="L39" s="120">
        <v>85000</v>
      </c>
      <c r="M39" s="332">
        <f t="shared" si="5"/>
        <v>85000</v>
      </c>
      <c r="N39" s="333"/>
      <c r="O39" s="334"/>
    </row>
    <row r="40" spans="1:15" ht="24.75" customHeight="1" x14ac:dyDescent="0.25">
      <c r="A40" s="326"/>
      <c r="B40" s="327"/>
      <c r="C40" s="130" t="str">
        <f>[2]Sheet1!$C$41</f>
        <v>Tre gai Cây già sử dụng được</v>
      </c>
      <c r="D40" s="344" t="s">
        <v>74</v>
      </c>
      <c r="E40" s="346">
        <v>50</v>
      </c>
      <c r="F40" s="326"/>
      <c r="G40" s="326"/>
      <c r="H40" s="326"/>
      <c r="I40" s="344" t="s">
        <v>74</v>
      </c>
      <c r="J40" s="330">
        <f t="shared" si="4"/>
        <v>50</v>
      </c>
      <c r="K40" s="331">
        <v>1</v>
      </c>
      <c r="L40" s="120">
        <v>60000</v>
      </c>
      <c r="M40" s="332">
        <f t="shared" si="5"/>
        <v>3000000</v>
      </c>
      <c r="N40" s="333"/>
      <c r="O40" s="334"/>
    </row>
    <row r="41" spans="1:15" ht="24.75" customHeight="1" x14ac:dyDescent="0.25">
      <c r="A41" s="326"/>
      <c r="B41" s="327"/>
      <c r="C41" s="130" t="str">
        <f>[2]Sheet1!$C$42</f>
        <v>Tre gai Cây xanh chưa già</v>
      </c>
      <c r="D41" s="345" t="s">
        <v>74</v>
      </c>
      <c r="E41" s="347">
        <v>30</v>
      </c>
      <c r="F41" s="326"/>
      <c r="G41" s="326"/>
      <c r="H41" s="326"/>
      <c r="I41" s="345" t="s">
        <v>74</v>
      </c>
      <c r="J41" s="330">
        <f t="shared" si="4"/>
        <v>30</v>
      </c>
      <c r="K41" s="331">
        <v>1</v>
      </c>
      <c r="L41" s="128">
        <v>40000</v>
      </c>
      <c r="M41" s="332">
        <f t="shared" si="5"/>
        <v>1200000</v>
      </c>
      <c r="N41" s="333"/>
      <c r="O41" s="334"/>
    </row>
    <row r="42" spans="1:15" s="343" customFormat="1" ht="24.75" customHeight="1" x14ac:dyDescent="0.25">
      <c r="A42" s="336">
        <v>4</v>
      </c>
      <c r="B42" s="337" t="str">
        <f>'Biểu 06'!B15</f>
        <v>Hộ ông Lê Thơm (chết) con Lê Hữu Nghĩa kê khai (Sinh năm: 20/2/1970. Số CCCD: 051070028134)</v>
      </c>
      <c r="C42" s="338"/>
      <c r="D42" s="339"/>
      <c r="E42" s="340"/>
      <c r="F42" s="336">
        <f>'Biểu 06'!D15</f>
        <v>13</v>
      </c>
      <c r="G42" s="336">
        <f>'Biểu 06'!C15</f>
        <v>2</v>
      </c>
      <c r="H42" s="336">
        <f>'Biểu 06'!E15</f>
        <v>498</v>
      </c>
      <c r="I42" s="339"/>
      <c r="J42" s="340"/>
      <c r="K42" s="341"/>
      <c r="L42" s="342"/>
      <c r="M42" s="342">
        <v>0</v>
      </c>
      <c r="N42" s="333">
        <f>M42</f>
        <v>0</v>
      </c>
      <c r="O42" s="334"/>
    </row>
    <row r="43" spans="1:15" ht="24.75" customHeight="1" x14ac:dyDescent="0.25">
      <c r="A43" s="326"/>
      <c r="B43" s="327"/>
      <c r="C43" s="129" t="s">
        <v>127</v>
      </c>
      <c r="D43" s="329"/>
      <c r="E43" s="330"/>
      <c r="I43" s="329"/>
      <c r="J43" s="330"/>
      <c r="K43" s="331"/>
      <c r="L43" s="332"/>
      <c r="M43" s="332">
        <v>0</v>
      </c>
      <c r="N43" s="333"/>
      <c r="O43" s="334"/>
    </row>
    <row r="44" spans="1:15" s="343" customFormat="1" ht="24.75" customHeight="1" x14ac:dyDescent="0.25">
      <c r="A44" s="353">
        <v>5</v>
      </c>
      <c r="B44" s="354" t="str">
        <f>'Biểu 06'!B16</f>
        <v>Hộ bà Trần Thị Cúc</v>
      </c>
      <c r="C44" s="364"/>
      <c r="D44" s="348"/>
      <c r="E44" s="349"/>
      <c r="I44" s="348"/>
      <c r="J44" s="349"/>
      <c r="K44" s="350"/>
      <c r="L44" s="351"/>
      <c r="M44" s="351">
        <f>SUM(M45:M56)</f>
        <v>3332100</v>
      </c>
      <c r="N44" s="355">
        <f>M44</f>
        <v>3332100</v>
      </c>
      <c r="O44" s="356"/>
    </row>
    <row r="45" spans="1:15" ht="24.75" customHeight="1" x14ac:dyDescent="0.25">
      <c r="A45" s="108"/>
      <c r="B45" s="357"/>
      <c r="C45" s="358" t="str">
        <f>[2]Sheet1!$C$47</f>
        <v>Chuối: Cây ra hoa (bắp chuối), cho quả</v>
      </c>
      <c r="D45" s="198" t="s">
        <v>74</v>
      </c>
      <c r="E45" s="136">
        <v>6</v>
      </c>
      <c r="F45" s="359"/>
      <c r="G45" s="359"/>
      <c r="H45" s="360"/>
      <c r="I45" s="198" t="s">
        <v>74</v>
      </c>
      <c r="J45" s="199">
        <f>E45</f>
        <v>6</v>
      </c>
      <c r="K45" s="137">
        <v>1</v>
      </c>
      <c r="L45" s="138">
        <v>162000</v>
      </c>
      <c r="M45" s="138">
        <f>J45*K45*L45</f>
        <v>972000</v>
      </c>
      <c r="N45" s="139"/>
      <c r="O45" s="112"/>
    </row>
    <row r="46" spans="1:15" ht="24.75" customHeight="1" x14ac:dyDescent="0.25">
      <c r="A46" s="113"/>
      <c r="B46" s="114"/>
      <c r="C46" s="122" t="str">
        <f>[2]Sheet1!$C$48</f>
        <v>Chuối: Cây con đến chưa cho quả</v>
      </c>
      <c r="D46" s="143" t="s">
        <v>74</v>
      </c>
      <c r="E46" s="117">
        <v>11</v>
      </c>
      <c r="F46" s="361"/>
      <c r="G46" s="361"/>
      <c r="H46" s="362"/>
      <c r="I46" s="143" t="s">
        <v>74</v>
      </c>
      <c r="J46" s="144">
        <f t="shared" ref="J46:J56" si="6">E46</f>
        <v>11</v>
      </c>
      <c r="K46" s="119">
        <v>1</v>
      </c>
      <c r="L46" s="120">
        <v>42000</v>
      </c>
      <c r="M46" s="120">
        <f t="shared" ref="M46:M56" si="7">J46*K46*L46</f>
        <v>462000</v>
      </c>
      <c r="N46" s="140"/>
      <c r="O46" s="141"/>
    </row>
    <row r="47" spans="1:15" ht="24.75" customHeight="1" x14ac:dyDescent="0.25">
      <c r="A47" s="113"/>
      <c r="B47" s="114"/>
      <c r="C47" s="122" t="str">
        <f>[2]Sheet1!$C$49</f>
        <v>Cây chôm chôm có đường kính gốc ≥ 45cm, đã cho quả</v>
      </c>
      <c r="D47" s="143" t="s">
        <v>74</v>
      </c>
      <c r="E47" s="117">
        <v>1</v>
      </c>
      <c r="F47" s="365"/>
      <c r="G47" s="365"/>
      <c r="H47" s="362"/>
      <c r="I47" s="143" t="s">
        <v>74</v>
      </c>
      <c r="J47" s="144">
        <f t="shared" si="6"/>
        <v>1</v>
      </c>
      <c r="K47" s="119">
        <v>0.3</v>
      </c>
      <c r="L47" s="120">
        <v>500000</v>
      </c>
      <c r="M47" s="120">
        <f t="shared" si="7"/>
        <v>150000</v>
      </c>
      <c r="N47" s="140"/>
      <c r="O47" s="141"/>
    </row>
    <row r="48" spans="1:15" ht="24.75" customHeight="1" x14ac:dyDescent="0.25">
      <c r="A48" s="113"/>
      <c r="B48" s="114"/>
      <c r="C48" s="122" t="str">
        <f>[2]Sheet1!$C$50</f>
        <v>Cây vú sữa có đường kính gốc ≥ 20cm đến &lt;40 cm, đã cho quả</v>
      </c>
      <c r="D48" s="143" t="s">
        <v>74</v>
      </c>
      <c r="E48" s="117">
        <v>2</v>
      </c>
      <c r="F48" s="365"/>
      <c r="G48" s="365"/>
      <c r="H48" s="362"/>
      <c r="I48" s="143" t="s">
        <v>74</v>
      </c>
      <c r="J48" s="144">
        <f t="shared" si="6"/>
        <v>2</v>
      </c>
      <c r="K48" s="119">
        <v>0.3</v>
      </c>
      <c r="L48" s="120">
        <v>750000</v>
      </c>
      <c r="M48" s="120">
        <f t="shared" si="7"/>
        <v>450000</v>
      </c>
      <c r="N48" s="140"/>
      <c r="O48" s="141"/>
    </row>
    <row r="49" spans="1:15" ht="24.75" customHeight="1" x14ac:dyDescent="0.25">
      <c r="A49" s="113"/>
      <c r="B49" s="114"/>
      <c r="C49" s="122" t="str">
        <f>[2]Sheet1!$C$51</f>
        <v>Cây vú sữa có chiều cao thân cây ≥ 1 m, đường kính gốc 3-&lt;5cm, chưa cho quả</v>
      </c>
      <c r="D49" s="143" t="s">
        <v>74</v>
      </c>
      <c r="E49" s="117">
        <v>1</v>
      </c>
      <c r="F49" s="365"/>
      <c r="G49" s="365"/>
      <c r="H49" s="362"/>
      <c r="I49" s="143" t="s">
        <v>74</v>
      </c>
      <c r="J49" s="144">
        <f t="shared" si="6"/>
        <v>1</v>
      </c>
      <c r="K49" s="119">
        <v>0.3</v>
      </c>
      <c r="L49" s="120">
        <v>140000</v>
      </c>
      <c r="M49" s="120">
        <f t="shared" si="7"/>
        <v>42000</v>
      </c>
      <c r="N49" s="140"/>
      <c r="O49" s="141"/>
    </row>
    <row r="50" spans="1:15" ht="24.75" customHeight="1" x14ac:dyDescent="0.25">
      <c r="A50" s="113"/>
      <c r="B50" s="114"/>
      <c r="C50" s="122" t="str">
        <f>[2]Sheet1!$C$52</f>
        <v>Cây lấy củi (lồng mức) đường kính &gt;3cm và &lt;7cm</v>
      </c>
      <c r="D50" s="143" t="s">
        <v>74</v>
      </c>
      <c r="E50" s="144">
        <v>9</v>
      </c>
      <c r="F50" s="365"/>
      <c r="G50" s="365"/>
      <c r="H50" s="362"/>
      <c r="I50" s="143" t="s">
        <v>74</v>
      </c>
      <c r="J50" s="144">
        <f t="shared" si="6"/>
        <v>9</v>
      </c>
      <c r="K50" s="119">
        <v>0.3</v>
      </c>
      <c r="L50" s="120">
        <v>15000</v>
      </c>
      <c r="M50" s="120">
        <f t="shared" si="7"/>
        <v>40499.999999999993</v>
      </c>
      <c r="N50" s="140"/>
      <c r="O50" s="141"/>
    </row>
    <row r="51" spans="1:15" ht="24.75" customHeight="1" x14ac:dyDescent="0.25">
      <c r="A51" s="113"/>
      <c r="B51" s="114"/>
      <c r="C51" s="122" t="str">
        <f>[2]Sheet1!$C$53</f>
        <v>Cây lấy củi (lồng mức) đường kính &gt;7cm và &lt;10cm</v>
      </c>
      <c r="D51" s="143" t="s">
        <v>74</v>
      </c>
      <c r="E51" s="144">
        <v>4</v>
      </c>
      <c r="F51" s="365"/>
      <c r="G51" s="365"/>
      <c r="H51" s="362"/>
      <c r="I51" s="143" t="s">
        <v>74</v>
      </c>
      <c r="J51" s="144">
        <f t="shared" si="6"/>
        <v>4</v>
      </c>
      <c r="K51" s="119">
        <v>0.3</v>
      </c>
      <c r="L51" s="120">
        <v>25000</v>
      </c>
      <c r="M51" s="120">
        <f t="shared" si="7"/>
        <v>30000</v>
      </c>
      <c r="N51" s="140"/>
      <c r="O51" s="141"/>
    </row>
    <row r="52" spans="1:15" ht="44.25" customHeight="1" x14ac:dyDescent="0.25">
      <c r="A52" s="113"/>
      <c r="B52" s="114"/>
      <c r="C52" s="122" t="str">
        <f>[2]Sheet1!$C$54</f>
        <v>Cây Sầu đông: Tương đương nhóm cây lấy gỗ (Phi lao, Bạch đàn, Bời lời, xoan ta, các loại thông, các loại keo) đường kính &gt;4 và &lt;8cm</v>
      </c>
      <c r="D52" s="116" t="s">
        <v>74</v>
      </c>
      <c r="E52" s="117">
        <v>1</v>
      </c>
      <c r="F52" s="365"/>
      <c r="G52" s="365"/>
      <c r="H52" s="362"/>
      <c r="I52" s="116" t="s">
        <v>74</v>
      </c>
      <c r="J52" s="144">
        <f t="shared" si="6"/>
        <v>1</v>
      </c>
      <c r="K52" s="119">
        <v>0.3</v>
      </c>
      <c r="L52" s="120">
        <v>90000</v>
      </c>
      <c r="M52" s="120">
        <f t="shared" si="7"/>
        <v>27000</v>
      </c>
      <c r="N52" s="140"/>
      <c r="O52" s="141"/>
    </row>
    <row r="53" spans="1:15" ht="24.75" customHeight="1" x14ac:dyDescent="0.25">
      <c r="A53" s="113"/>
      <c r="B53" s="114"/>
      <c r="C53" s="122" t="str">
        <f>[2]Sheet1!$C$55</f>
        <v>Tre xanh chưa già</v>
      </c>
      <c r="D53" s="116" t="s">
        <v>74</v>
      </c>
      <c r="E53" s="117">
        <f>26+41</f>
        <v>67</v>
      </c>
      <c r="F53" s="361"/>
      <c r="G53" s="361"/>
      <c r="H53" s="362"/>
      <c r="I53" s="116" t="s">
        <v>74</v>
      </c>
      <c r="J53" s="144">
        <f t="shared" si="6"/>
        <v>67</v>
      </c>
      <c r="K53" s="119">
        <v>0.3</v>
      </c>
      <c r="L53" s="120">
        <v>40000</v>
      </c>
      <c r="M53" s="120">
        <f t="shared" si="7"/>
        <v>803999.99999999988</v>
      </c>
      <c r="N53" s="140"/>
      <c r="O53" s="141"/>
    </row>
    <row r="54" spans="1:15" ht="33" customHeight="1" x14ac:dyDescent="0.25">
      <c r="A54" s="113"/>
      <c r="B54" s="114"/>
      <c r="C54" s="122" t="str">
        <f>[2]Sheet1!$C$56</f>
        <v>Cây Sầu đông: Tương đương nhóm cây lấy gỗ (Phi lao, Bạch đàn, Bời lời, xoan ta, các loại thông, các loại keo) đường kính &gt;16cm và &lt;20cm</v>
      </c>
      <c r="D54" s="143" t="s">
        <v>74</v>
      </c>
      <c r="E54" s="144">
        <v>1</v>
      </c>
      <c r="F54" s="365"/>
      <c r="G54" s="365"/>
      <c r="H54" s="362"/>
      <c r="I54" s="143" t="s">
        <v>74</v>
      </c>
      <c r="J54" s="144">
        <f t="shared" si="6"/>
        <v>1</v>
      </c>
      <c r="K54" s="119">
        <v>0.3</v>
      </c>
      <c r="L54" s="120">
        <v>232000</v>
      </c>
      <c r="M54" s="120">
        <f t="shared" si="7"/>
        <v>69600</v>
      </c>
      <c r="N54" s="140"/>
      <c r="O54" s="141"/>
    </row>
    <row r="55" spans="1:15" ht="24.75" customHeight="1" x14ac:dyDescent="0.25">
      <c r="A55" s="113"/>
      <c r="B55" s="114"/>
      <c r="C55" s="122" t="str">
        <f>[2]Sheet1!$C$57</f>
        <v>Cây lấy củi (lồng mức) đường kính &gt;10 và &lt;30cm</v>
      </c>
      <c r="D55" s="143" t="s">
        <v>74</v>
      </c>
      <c r="E55" s="144">
        <v>1</v>
      </c>
      <c r="F55" s="361"/>
      <c r="G55" s="361"/>
      <c r="H55" s="362"/>
      <c r="I55" s="143" t="s">
        <v>74</v>
      </c>
      <c r="J55" s="144">
        <f t="shared" si="6"/>
        <v>1</v>
      </c>
      <c r="K55" s="119">
        <v>0.3</v>
      </c>
      <c r="L55" s="120">
        <v>50000</v>
      </c>
      <c r="M55" s="120">
        <f t="shared" si="7"/>
        <v>15000</v>
      </c>
      <c r="N55" s="140"/>
      <c r="O55" s="141"/>
    </row>
    <row r="56" spans="1:15" ht="24.75" customHeight="1" x14ac:dyDescent="0.25">
      <c r="A56" s="124"/>
      <c r="B56" s="125"/>
      <c r="C56" s="126" t="str">
        <f>[2]Sheet1!$C$58</f>
        <v>Dừa đã cho quả</v>
      </c>
      <c r="D56" s="146" t="s">
        <v>74</v>
      </c>
      <c r="E56" s="147">
        <v>1</v>
      </c>
      <c r="F56" s="366"/>
      <c r="G56" s="366"/>
      <c r="H56" s="363"/>
      <c r="I56" s="146" t="s">
        <v>74</v>
      </c>
      <c r="J56" s="147">
        <f t="shared" si="6"/>
        <v>1</v>
      </c>
      <c r="K56" s="127">
        <v>0.3</v>
      </c>
      <c r="L56" s="128">
        <v>900000</v>
      </c>
      <c r="M56" s="128">
        <f t="shared" si="7"/>
        <v>270000</v>
      </c>
      <c r="N56" s="131"/>
      <c r="O56" s="132"/>
    </row>
    <row r="57" spans="1:15" s="343" customFormat="1" ht="24.75" customHeight="1" x14ac:dyDescent="0.25">
      <c r="A57" s="336">
        <v>6</v>
      </c>
      <c r="B57" s="352" t="str">
        <f>'Biểu 06'!B17</f>
        <v xml:space="preserve">Hộ bà Trần Thị Phận (Sinh năm: 1951; CCCD số:051151003888) </v>
      </c>
      <c r="C57" s="338"/>
      <c r="D57" s="339"/>
      <c r="E57" s="340"/>
      <c r="F57" s="336"/>
      <c r="G57" s="336"/>
      <c r="H57" s="336"/>
      <c r="I57" s="339"/>
      <c r="J57" s="340"/>
      <c r="K57" s="341"/>
      <c r="L57" s="342"/>
      <c r="M57" s="342">
        <f>SUM(M58:M64)</f>
        <v>11559000</v>
      </c>
      <c r="N57" s="333">
        <f>M57</f>
        <v>11559000</v>
      </c>
      <c r="O57" s="334"/>
    </row>
    <row r="58" spans="1:15" ht="24.75" customHeight="1" x14ac:dyDescent="0.25">
      <c r="A58" s="326"/>
      <c r="B58" s="327"/>
      <c r="C58" s="122" t="s">
        <v>123</v>
      </c>
      <c r="D58" s="135" t="s">
        <v>74</v>
      </c>
      <c r="E58" s="330">
        <v>57</v>
      </c>
      <c r="F58" s="326"/>
      <c r="G58" s="326"/>
      <c r="H58" s="326"/>
      <c r="I58" s="135" t="s">
        <v>74</v>
      </c>
      <c r="J58" s="330">
        <f>E58</f>
        <v>57</v>
      </c>
      <c r="K58" s="137">
        <v>1</v>
      </c>
      <c r="L58" s="332">
        <v>162000</v>
      </c>
      <c r="M58" s="332">
        <f>J58*K58*L58</f>
        <v>9234000</v>
      </c>
      <c r="N58" s="333"/>
      <c r="O58" s="334"/>
    </row>
    <row r="59" spans="1:15" ht="24.75" customHeight="1" x14ac:dyDescent="0.25">
      <c r="A59" s="326"/>
      <c r="B59" s="327"/>
      <c r="C59" s="122" t="s">
        <v>73</v>
      </c>
      <c r="D59" s="116" t="s">
        <v>74</v>
      </c>
      <c r="E59" s="330">
        <v>43</v>
      </c>
      <c r="F59" s="326"/>
      <c r="G59" s="326"/>
      <c r="H59" s="326"/>
      <c r="I59" s="116" t="s">
        <v>74</v>
      </c>
      <c r="J59" s="330">
        <f t="shared" ref="J59:J64" si="8">E59</f>
        <v>43</v>
      </c>
      <c r="K59" s="137">
        <v>1</v>
      </c>
      <c r="L59" s="332">
        <v>42000</v>
      </c>
      <c r="M59" s="332">
        <f t="shared" ref="M59:M64" si="9">J59*K59*L59</f>
        <v>1806000</v>
      </c>
      <c r="N59" s="333"/>
      <c r="O59" s="334"/>
    </row>
    <row r="60" spans="1:15" ht="24.75" customHeight="1" x14ac:dyDescent="0.25">
      <c r="A60" s="326"/>
      <c r="B60" s="327"/>
      <c r="C60" s="130" t="s">
        <v>81</v>
      </c>
      <c r="D60" s="143" t="s">
        <v>74</v>
      </c>
      <c r="E60" s="330">
        <v>2</v>
      </c>
      <c r="F60" s="326"/>
      <c r="G60" s="326"/>
      <c r="H60" s="326"/>
      <c r="I60" s="143" t="s">
        <v>74</v>
      </c>
      <c r="J60" s="330">
        <f t="shared" si="8"/>
        <v>2</v>
      </c>
      <c r="K60" s="331">
        <v>0.3</v>
      </c>
      <c r="L60" s="332">
        <v>150000</v>
      </c>
      <c r="M60" s="332">
        <f t="shared" si="9"/>
        <v>90000</v>
      </c>
      <c r="N60" s="333"/>
      <c r="O60" s="334"/>
    </row>
    <row r="61" spans="1:15" ht="24.75" customHeight="1" x14ac:dyDescent="0.25">
      <c r="A61" s="326"/>
      <c r="B61" s="327"/>
      <c r="C61" s="122" t="s">
        <v>80</v>
      </c>
      <c r="D61" s="143" t="s">
        <v>74</v>
      </c>
      <c r="E61" s="330">
        <v>1</v>
      </c>
      <c r="F61" s="326"/>
      <c r="G61" s="326"/>
      <c r="H61" s="326"/>
      <c r="I61" s="143" t="s">
        <v>74</v>
      </c>
      <c r="J61" s="330">
        <f t="shared" si="8"/>
        <v>1</v>
      </c>
      <c r="K61" s="331">
        <v>0.3</v>
      </c>
      <c r="L61" s="332">
        <v>30000</v>
      </c>
      <c r="M61" s="332">
        <f t="shared" si="9"/>
        <v>9000</v>
      </c>
      <c r="N61" s="333"/>
      <c r="O61" s="334"/>
    </row>
    <row r="62" spans="1:15" ht="24.75" customHeight="1" x14ac:dyDescent="0.25">
      <c r="A62" s="326"/>
      <c r="B62" s="327"/>
      <c r="C62" s="115" t="s">
        <v>83</v>
      </c>
      <c r="D62" s="143" t="s">
        <v>74</v>
      </c>
      <c r="E62" s="330">
        <v>30</v>
      </c>
      <c r="F62" s="326"/>
      <c r="G62" s="326"/>
      <c r="H62" s="326"/>
      <c r="I62" s="143" t="s">
        <v>74</v>
      </c>
      <c r="J62" s="330">
        <f t="shared" si="8"/>
        <v>30</v>
      </c>
      <c r="K62" s="331">
        <v>0.3</v>
      </c>
      <c r="L62" s="332">
        <v>40000</v>
      </c>
      <c r="M62" s="332">
        <f t="shared" si="9"/>
        <v>360000</v>
      </c>
      <c r="N62" s="333"/>
      <c r="O62" s="334"/>
    </row>
    <row r="63" spans="1:15" ht="24.75" customHeight="1" x14ac:dyDescent="0.25">
      <c r="A63" s="326"/>
      <c r="B63" s="327"/>
      <c r="C63" s="328" t="s">
        <v>163</v>
      </c>
      <c r="D63" s="143" t="s">
        <v>74</v>
      </c>
      <c r="E63" s="330">
        <v>2</v>
      </c>
      <c r="F63" s="326"/>
      <c r="G63" s="326"/>
      <c r="H63" s="326"/>
      <c r="I63" s="143" t="s">
        <v>74</v>
      </c>
      <c r="J63" s="330">
        <f t="shared" si="8"/>
        <v>2</v>
      </c>
      <c r="K63" s="331">
        <v>0.3</v>
      </c>
      <c r="L63" s="332">
        <v>90000</v>
      </c>
      <c r="M63" s="332">
        <f t="shared" si="9"/>
        <v>54000</v>
      </c>
      <c r="N63" s="333"/>
      <c r="O63" s="334"/>
    </row>
    <row r="64" spans="1:15" ht="24.75" customHeight="1" x14ac:dyDescent="0.25">
      <c r="A64" s="326"/>
      <c r="B64" s="327"/>
      <c r="C64" s="328" t="s">
        <v>162</v>
      </c>
      <c r="D64" s="143" t="s">
        <v>74</v>
      </c>
      <c r="E64" s="330">
        <v>1</v>
      </c>
      <c r="F64" s="326"/>
      <c r="G64" s="326"/>
      <c r="H64" s="326"/>
      <c r="I64" s="143" t="s">
        <v>74</v>
      </c>
      <c r="J64" s="330">
        <f t="shared" si="8"/>
        <v>1</v>
      </c>
      <c r="K64" s="331">
        <v>0.3</v>
      </c>
      <c r="L64" s="332">
        <v>20000</v>
      </c>
      <c r="M64" s="332">
        <f t="shared" si="9"/>
        <v>6000</v>
      </c>
      <c r="N64" s="333"/>
      <c r="O64" s="334"/>
    </row>
    <row r="65" spans="1:15" ht="27.75" customHeight="1" x14ac:dyDescent="0.25">
      <c r="A65" s="148"/>
      <c r="B65" s="449" t="s">
        <v>20</v>
      </c>
      <c r="C65" s="449"/>
      <c r="D65" s="149"/>
      <c r="E65" s="150"/>
      <c r="F65" s="149"/>
      <c r="G65" s="149"/>
      <c r="H65" s="149"/>
      <c r="I65" s="149"/>
      <c r="J65" s="150"/>
      <c r="K65" s="150"/>
      <c r="L65" s="151"/>
      <c r="M65" s="151"/>
      <c r="N65" s="152">
        <f>SUM(N8:N64)</f>
        <v>50958000</v>
      </c>
      <c r="O65" s="153"/>
    </row>
    <row r="68" spans="1:15" ht="18.75" x14ac:dyDescent="0.25">
      <c r="K68" s="405" t="s">
        <v>153</v>
      </c>
      <c r="L68" s="405"/>
      <c r="M68" s="405"/>
      <c r="N68" s="405"/>
    </row>
    <row r="69" spans="1:15" ht="18.75" x14ac:dyDescent="0.3">
      <c r="B69" s="406" t="s">
        <v>33</v>
      </c>
      <c r="C69" s="406"/>
      <c r="D69" s="404" t="s">
        <v>34</v>
      </c>
      <c r="E69" s="404"/>
      <c r="F69" s="404"/>
      <c r="K69" s="404" t="s">
        <v>35</v>
      </c>
      <c r="L69" s="404"/>
      <c r="M69" s="404"/>
      <c r="N69" s="404"/>
    </row>
    <row r="70" spans="1:15" ht="18.75" x14ac:dyDescent="0.3">
      <c r="B70" s="30"/>
      <c r="C70" s="30"/>
      <c r="D70" s="30"/>
      <c r="E70" s="30"/>
      <c r="K70" s="404" t="s">
        <v>36</v>
      </c>
      <c r="L70" s="404"/>
      <c r="M70" s="404"/>
      <c r="N70" s="404"/>
    </row>
    <row r="71" spans="1:15" ht="18.75" x14ac:dyDescent="0.3">
      <c r="B71" s="30"/>
      <c r="C71" s="30"/>
      <c r="D71" s="30"/>
      <c r="E71" s="30"/>
      <c r="K71" s="30"/>
      <c r="L71" s="30"/>
      <c r="M71" s="30"/>
      <c r="N71" s="30"/>
    </row>
    <row r="72" spans="1:15" ht="18.75" x14ac:dyDescent="0.3">
      <c r="B72" s="30"/>
      <c r="C72" s="30"/>
      <c r="D72" s="30"/>
      <c r="E72" s="30"/>
      <c r="K72" s="30"/>
      <c r="L72" s="30"/>
      <c r="M72" s="30"/>
      <c r="N72" s="30"/>
    </row>
    <row r="73" spans="1:15" ht="18.75" x14ac:dyDescent="0.3">
      <c r="B73" s="30"/>
      <c r="C73" s="30"/>
      <c r="D73" s="30"/>
      <c r="E73" s="30"/>
      <c r="K73" s="30"/>
      <c r="L73" s="30"/>
      <c r="M73" s="30"/>
      <c r="N73" s="30"/>
    </row>
    <row r="74" spans="1:15" ht="18.75" x14ac:dyDescent="0.3">
      <c r="B74" s="30"/>
      <c r="C74" s="30"/>
      <c r="D74" s="30"/>
      <c r="E74" s="30"/>
      <c r="K74" s="30"/>
      <c r="L74" s="30"/>
      <c r="M74" s="30"/>
      <c r="N74" s="30"/>
    </row>
    <row r="75" spans="1:15" ht="18.75" x14ac:dyDescent="0.3">
      <c r="B75" s="404" t="s">
        <v>37</v>
      </c>
      <c r="C75" s="404"/>
      <c r="D75" s="404" t="s">
        <v>38</v>
      </c>
      <c r="E75" s="404"/>
      <c r="F75" s="404"/>
      <c r="K75" s="404" t="s">
        <v>39</v>
      </c>
      <c r="L75" s="404"/>
      <c r="M75" s="404"/>
      <c r="N75" s="404"/>
    </row>
  </sheetData>
  <mergeCells count="31">
    <mergeCell ref="K70:N70"/>
    <mergeCell ref="B75:C75"/>
    <mergeCell ref="D75:F75"/>
    <mergeCell ref="K75:N75"/>
    <mergeCell ref="B8:C8"/>
    <mergeCell ref="B65:C65"/>
    <mergeCell ref="K68:N68"/>
    <mergeCell ref="B69:C69"/>
    <mergeCell ref="D69:F69"/>
    <mergeCell ref="K69:N69"/>
    <mergeCell ref="J5:J6"/>
    <mergeCell ref="K5:K6"/>
    <mergeCell ref="L5:L6"/>
    <mergeCell ref="M5:M6"/>
    <mergeCell ref="N5:N6"/>
    <mergeCell ref="I5:I6"/>
    <mergeCell ref="A1:D1"/>
    <mergeCell ref="J1:O1"/>
    <mergeCell ref="A2:O2"/>
    <mergeCell ref="N3:O3"/>
    <mergeCell ref="A4:A6"/>
    <mergeCell ref="B4:H4"/>
    <mergeCell ref="I4:N4"/>
    <mergeCell ref="O4:O6"/>
    <mergeCell ref="B5:B6"/>
    <mergeCell ref="C5:C6"/>
    <mergeCell ref="D5:D6"/>
    <mergeCell ref="E5:E6"/>
    <mergeCell ref="F5:F6"/>
    <mergeCell ref="G5:G6"/>
    <mergeCell ref="H5:H6"/>
  </mergeCells>
  <pageMargins left="0.35" right="0.35433070866141736" top="0.55118110236220474" bottom="0.51181102362204722" header="0.31496062992125984" footer="0.31496062992125984"/>
  <pageSetup paperSize="9" scale="54" fitToWidth="3" fitToHeight="3" orientation="landscape" verticalDpi="0" r:id="rId1"/>
  <rowBreaks count="1" manualBreakCount="1">
    <brk id="32"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view="pageBreakPreview" topLeftCell="A7" zoomScale="70" zoomScaleNormal="100" zoomScaleSheetLayoutView="70" workbookViewId="0">
      <selection activeCell="R13" sqref="R13"/>
    </sheetView>
  </sheetViews>
  <sheetFormatPr defaultRowHeight="15" x14ac:dyDescent="0.25"/>
  <cols>
    <col min="2" max="2" width="37.85546875" customWidth="1"/>
    <col min="3" max="3" width="11.5703125" customWidth="1"/>
    <col min="4" max="4" width="10.28515625" customWidth="1"/>
    <col min="5" max="5" width="15" style="317" customWidth="1"/>
    <col min="6" max="6" width="15.42578125" customWidth="1"/>
    <col min="7" max="7" width="14.7109375" customWidth="1"/>
    <col min="8" max="8" width="11.42578125" customWidth="1"/>
    <col min="9" max="9" width="10" customWidth="1"/>
    <col min="10" max="10" width="12.28515625" customWidth="1"/>
    <col min="11" max="11" width="9.85546875" customWidth="1"/>
    <col min="12" max="12" width="13.140625" customWidth="1"/>
    <col min="13" max="13" width="12.42578125" style="173" customWidth="1"/>
    <col min="15" max="15" width="14.140625" customWidth="1"/>
    <col min="16" max="16" width="21.42578125" customWidth="1"/>
    <col min="20" max="20" width="11.7109375" bestFit="1" customWidth="1"/>
  </cols>
  <sheetData>
    <row r="1" spans="1:20" ht="66" customHeight="1" x14ac:dyDescent="0.25">
      <c r="A1" s="372" t="s">
        <v>126</v>
      </c>
      <c r="B1" s="372"/>
      <c r="C1" s="372"/>
      <c r="D1" s="372"/>
      <c r="E1" s="372"/>
      <c r="F1" s="154"/>
      <c r="G1" s="154"/>
      <c r="H1" s="154"/>
      <c r="I1" s="98"/>
      <c r="J1" s="373" t="s">
        <v>0</v>
      </c>
      <c r="K1" s="373"/>
      <c r="L1" s="373"/>
      <c r="M1" s="373"/>
      <c r="N1" s="373"/>
      <c r="O1" s="373"/>
      <c r="P1" s="373"/>
    </row>
    <row r="2" spans="1:20" ht="65.25" customHeight="1" x14ac:dyDescent="0.25">
      <c r="A2" s="450" t="s">
        <v>167</v>
      </c>
      <c r="B2" s="450"/>
      <c r="C2" s="450"/>
      <c r="D2" s="450"/>
      <c r="E2" s="450"/>
      <c r="F2" s="450"/>
      <c r="G2" s="450"/>
      <c r="H2" s="450"/>
      <c r="I2" s="450"/>
      <c r="J2" s="450"/>
      <c r="K2" s="450"/>
      <c r="L2" s="450"/>
      <c r="M2" s="450"/>
      <c r="N2" s="450"/>
      <c r="O2" s="450"/>
      <c r="P2" s="450"/>
    </row>
    <row r="3" spans="1:20" ht="27" customHeight="1" x14ac:dyDescent="0.25">
      <c r="A3" s="451" t="s">
        <v>87</v>
      </c>
      <c r="B3" s="451"/>
      <c r="C3" s="451"/>
      <c r="D3" s="451"/>
      <c r="E3" s="451"/>
      <c r="F3" s="451"/>
      <c r="G3" s="451"/>
      <c r="H3" s="451"/>
      <c r="I3" s="451"/>
      <c r="J3" s="451"/>
      <c r="K3" s="451"/>
      <c r="L3" s="451"/>
      <c r="M3" s="451"/>
      <c r="N3" s="451"/>
      <c r="O3" s="451"/>
      <c r="P3" s="451"/>
    </row>
    <row r="4" spans="1:20" ht="30.75" customHeight="1" x14ac:dyDescent="0.25">
      <c r="A4" s="452" t="s">
        <v>60</v>
      </c>
      <c r="B4" s="452" t="s">
        <v>3</v>
      </c>
      <c r="C4" s="453" t="s">
        <v>88</v>
      </c>
      <c r="D4" s="454" t="s">
        <v>89</v>
      </c>
      <c r="E4" s="313"/>
      <c r="F4" s="455" t="s">
        <v>90</v>
      </c>
      <c r="G4" s="455"/>
      <c r="H4" s="455"/>
      <c r="I4" s="455"/>
      <c r="J4" s="455"/>
      <c r="K4" s="455"/>
      <c r="L4" s="454" t="s">
        <v>91</v>
      </c>
      <c r="M4" s="456" t="s">
        <v>92</v>
      </c>
      <c r="N4" s="456" t="s">
        <v>93</v>
      </c>
      <c r="O4" s="454" t="s">
        <v>94</v>
      </c>
      <c r="P4" s="454" t="s">
        <v>5</v>
      </c>
    </row>
    <row r="5" spans="1:20" ht="65.25" customHeight="1" x14ac:dyDescent="0.25">
      <c r="A5" s="452"/>
      <c r="B5" s="452"/>
      <c r="C5" s="453"/>
      <c r="D5" s="454"/>
      <c r="E5" s="456" t="s">
        <v>95</v>
      </c>
      <c r="F5" s="454" t="s">
        <v>96</v>
      </c>
      <c r="G5" s="454" t="s">
        <v>97</v>
      </c>
      <c r="H5" s="454" t="s">
        <v>98</v>
      </c>
      <c r="I5" s="454"/>
      <c r="J5" s="454" t="s">
        <v>99</v>
      </c>
      <c r="K5" s="459"/>
      <c r="L5" s="454"/>
      <c r="M5" s="457"/>
      <c r="N5" s="457"/>
      <c r="O5" s="454"/>
      <c r="P5" s="454"/>
    </row>
    <row r="6" spans="1:20" ht="101.25" customHeight="1" x14ac:dyDescent="0.25">
      <c r="A6" s="452"/>
      <c r="B6" s="452"/>
      <c r="C6" s="453"/>
      <c r="D6" s="454"/>
      <c r="E6" s="458"/>
      <c r="F6" s="454"/>
      <c r="G6" s="454"/>
      <c r="H6" s="155" t="s">
        <v>100</v>
      </c>
      <c r="I6" s="155" t="s">
        <v>101</v>
      </c>
      <c r="J6" s="155" t="s">
        <v>102</v>
      </c>
      <c r="K6" s="156" t="s">
        <v>103</v>
      </c>
      <c r="L6" s="454"/>
      <c r="M6" s="458"/>
      <c r="N6" s="458"/>
      <c r="O6" s="454"/>
      <c r="P6" s="454"/>
    </row>
    <row r="7" spans="1:20" ht="24.75" customHeight="1" thickBot="1" x14ac:dyDescent="0.3">
      <c r="A7" s="157">
        <v>1</v>
      </c>
      <c r="B7" s="157">
        <v>2</v>
      </c>
      <c r="C7" s="157">
        <v>3</v>
      </c>
      <c r="D7" s="157">
        <v>4</v>
      </c>
      <c r="E7" s="314">
        <v>5</v>
      </c>
      <c r="F7" s="157">
        <v>6</v>
      </c>
      <c r="G7" s="157">
        <v>7</v>
      </c>
      <c r="H7" s="157">
        <v>8</v>
      </c>
      <c r="I7" s="157">
        <v>9</v>
      </c>
      <c r="J7" s="157">
        <v>10</v>
      </c>
      <c r="K7" s="157">
        <v>11</v>
      </c>
      <c r="L7" s="157">
        <v>12</v>
      </c>
      <c r="M7" s="157">
        <v>13</v>
      </c>
      <c r="N7" s="157">
        <v>14</v>
      </c>
      <c r="O7" s="157">
        <v>15</v>
      </c>
      <c r="P7" s="157">
        <v>16</v>
      </c>
    </row>
    <row r="8" spans="1:20" ht="67.5" customHeight="1" x14ac:dyDescent="0.25">
      <c r="A8" s="158">
        <f>'Biểu 06'!A12</f>
        <v>1</v>
      </c>
      <c r="B8" s="159" t="str">
        <f>'Biểu 06'!B12</f>
        <v>Ông Nguyễn Hoàng 
(Sinh năm: 1956; CCCD số: 051056004228)</v>
      </c>
      <c r="C8" s="189">
        <v>4.9000000000000002E-2</v>
      </c>
      <c r="D8" s="160">
        <v>6</v>
      </c>
      <c r="E8" s="197">
        <v>1</v>
      </c>
      <c r="F8" s="161"/>
      <c r="G8" s="161"/>
      <c r="H8" s="161"/>
      <c r="I8" s="161"/>
      <c r="J8" s="161"/>
      <c r="K8" s="161"/>
      <c r="L8" s="161"/>
      <c r="M8" s="118">
        <v>30</v>
      </c>
      <c r="N8" s="162">
        <v>15864</v>
      </c>
      <c r="O8" s="163">
        <f>PRODUCT(D8:N8)</f>
        <v>2855520</v>
      </c>
      <c r="P8" s="118"/>
    </row>
    <row r="9" spans="1:20" ht="84" customHeight="1" x14ac:dyDescent="0.25">
      <c r="A9" s="158">
        <f>'Biểu 06'!A13</f>
        <v>2</v>
      </c>
      <c r="B9" s="159" t="str">
        <f>'Biểu 06'!B13</f>
        <v>Hộ ông Lâm Tấn Nghiệp (chết) con Lâm Tấn Đôn kê khai (Sinh năm: 1964; CCCD số: 051064012131)</v>
      </c>
      <c r="C9" s="164">
        <v>4.9000000000000002E-2</v>
      </c>
      <c r="D9" s="165">
        <v>2</v>
      </c>
      <c r="E9" s="197">
        <v>1</v>
      </c>
      <c r="F9" s="118"/>
      <c r="G9" s="161"/>
      <c r="H9" s="161"/>
      <c r="I9" s="161"/>
      <c r="J9" s="161"/>
      <c r="K9" s="161"/>
      <c r="L9" s="161"/>
      <c r="M9" s="118">
        <v>30</v>
      </c>
      <c r="N9" s="162">
        <f>N8</f>
        <v>15864</v>
      </c>
      <c r="O9" s="163">
        <f>PRODUCT(D9:N9)</f>
        <v>951840</v>
      </c>
      <c r="P9" s="118"/>
    </row>
    <row r="10" spans="1:20" ht="69" customHeight="1" x14ac:dyDescent="0.25">
      <c r="A10" s="158">
        <f>'Biểu 06'!A14</f>
        <v>3</v>
      </c>
      <c r="B10" s="159" t="str">
        <f>'Biểu 06'!B14</f>
        <v>Ông Lê Hữu Nghĩa. (Sinh năm: 20/2/1970. Số CCCD: 051070028134)</v>
      </c>
      <c r="C10" s="197">
        <v>16.3</v>
      </c>
      <c r="D10" s="165">
        <v>4</v>
      </c>
      <c r="E10" s="315"/>
      <c r="F10" s="197">
        <v>2</v>
      </c>
      <c r="G10" s="197"/>
      <c r="H10" s="197"/>
      <c r="I10" s="197"/>
      <c r="J10" s="197"/>
      <c r="K10" s="197"/>
      <c r="L10" s="197"/>
      <c r="M10" s="197">
        <v>30</v>
      </c>
      <c r="N10" s="319">
        <f>N9</f>
        <v>15864</v>
      </c>
      <c r="O10" s="320">
        <f>PRODUCT(D10:N10)</f>
        <v>3807360</v>
      </c>
      <c r="P10" s="197"/>
    </row>
    <row r="11" spans="1:20" ht="90" customHeight="1" x14ac:dyDescent="0.25">
      <c r="A11" s="158">
        <f>'Biểu 06'!A15</f>
        <v>4</v>
      </c>
      <c r="B11" s="159" t="str">
        <f>'Biểu 06'!B15</f>
        <v>Hộ ông Lê Thơm (chết) con Lê Hữu Nghĩa kê khai (Sinh năm: 20/2/1970. Số CCCD: 051070028134)</v>
      </c>
      <c r="C11" s="197">
        <v>6.8</v>
      </c>
      <c r="D11" s="197">
        <v>6</v>
      </c>
      <c r="E11" s="315">
        <v>1</v>
      </c>
      <c r="F11" s="197"/>
      <c r="G11" s="197"/>
      <c r="H11" s="197"/>
      <c r="I11" s="197"/>
      <c r="J11" s="197"/>
      <c r="K11" s="197"/>
      <c r="L11" s="197"/>
      <c r="M11" s="197">
        <v>30</v>
      </c>
      <c r="N11" s="319">
        <f>N10</f>
        <v>15864</v>
      </c>
      <c r="O11" s="320">
        <f>PRODUCT(D11:N11)</f>
        <v>2855520</v>
      </c>
      <c r="P11" s="197"/>
    </row>
    <row r="12" spans="1:20" ht="60" customHeight="1" x14ac:dyDescent="0.25">
      <c r="A12" s="158">
        <f>'Biểu 06'!A16</f>
        <v>5</v>
      </c>
      <c r="B12" s="159" t="str">
        <f>'Biểu 06'!B16</f>
        <v>Hộ bà Trần Thị Cúc</v>
      </c>
      <c r="C12" s="197"/>
      <c r="D12" s="197"/>
      <c r="E12" s="315"/>
      <c r="F12" s="197"/>
      <c r="G12" s="197"/>
      <c r="H12" s="197"/>
      <c r="I12" s="197"/>
      <c r="J12" s="197"/>
      <c r="K12" s="197"/>
      <c r="L12" s="197"/>
      <c r="M12" s="197"/>
      <c r="N12" s="319"/>
      <c r="O12" s="320">
        <v>0</v>
      </c>
      <c r="P12" s="197" t="s">
        <v>171</v>
      </c>
    </row>
    <row r="13" spans="1:20" ht="57.75" customHeight="1" x14ac:dyDescent="0.25">
      <c r="A13" s="158">
        <f>'Biểu 06'!A17</f>
        <v>6</v>
      </c>
      <c r="B13" s="159" t="str">
        <f>'Biểu 06'!B17</f>
        <v xml:space="preserve">Hộ bà Trần Thị Phận (Sinh năm: 1951; CCCD số:051151003888) </v>
      </c>
      <c r="C13" s="197">
        <v>12.2</v>
      </c>
      <c r="D13" s="165">
        <v>5</v>
      </c>
      <c r="E13" s="315"/>
      <c r="F13" s="197">
        <v>2</v>
      </c>
      <c r="G13" s="197"/>
      <c r="H13" s="197"/>
      <c r="I13" s="197"/>
      <c r="J13" s="197"/>
      <c r="K13" s="197"/>
      <c r="L13" s="197"/>
      <c r="M13" s="197">
        <v>30</v>
      </c>
      <c r="N13" s="319">
        <f>N11</f>
        <v>15864</v>
      </c>
      <c r="O13" s="320">
        <f>PRODUCT(D13:N13)</f>
        <v>4759200</v>
      </c>
      <c r="P13" s="197"/>
    </row>
    <row r="14" spans="1:20" ht="54.75" customHeight="1" x14ac:dyDescent="0.25">
      <c r="A14" s="166"/>
      <c r="B14" s="167" t="s">
        <v>104</v>
      </c>
      <c r="C14" s="168"/>
      <c r="D14" s="169"/>
      <c r="E14" s="316"/>
      <c r="F14" s="169"/>
      <c r="G14" s="169"/>
      <c r="H14" s="169"/>
      <c r="I14" s="169"/>
      <c r="J14" s="169"/>
      <c r="K14" s="169"/>
      <c r="L14" s="169"/>
      <c r="M14" s="170"/>
      <c r="N14" s="171"/>
      <c r="O14" s="172">
        <f>SUM(O8:O13)</f>
        <v>15229440</v>
      </c>
      <c r="P14" s="150"/>
      <c r="T14" s="93"/>
    </row>
    <row r="16" spans="1:20" ht="18.75" x14ac:dyDescent="0.25">
      <c r="M16"/>
      <c r="N16" s="96" t="s">
        <v>153</v>
      </c>
      <c r="O16" s="96"/>
      <c r="P16" s="96"/>
    </row>
    <row r="17" spans="2:16" ht="18.75" x14ac:dyDescent="0.3">
      <c r="B17" s="406" t="s">
        <v>33</v>
      </c>
      <c r="C17" s="406"/>
      <c r="D17" s="404" t="s">
        <v>34</v>
      </c>
      <c r="E17" s="404"/>
      <c r="F17" s="404"/>
      <c r="M17"/>
      <c r="N17" s="95" t="s">
        <v>35</v>
      </c>
      <c r="O17" s="95"/>
      <c r="P17" s="95"/>
    </row>
    <row r="18" spans="2:16" ht="18.75" x14ac:dyDescent="0.3">
      <c r="B18" s="30"/>
      <c r="C18" s="30"/>
      <c r="D18" s="30"/>
      <c r="E18" s="318"/>
      <c r="M18"/>
      <c r="N18" s="95" t="s">
        <v>36</v>
      </c>
      <c r="O18" s="95"/>
      <c r="P18" s="95"/>
    </row>
    <row r="19" spans="2:16" ht="18.75" x14ac:dyDescent="0.3">
      <c r="B19" s="30"/>
      <c r="C19" s="30"/>
      <c r="D19" s="30"/>
      <c r="E19" s="318"/>
      <c r="M19"/>
      <c r="N19" s="30"/>
      <c r="O19" s="30"/>
      <c r="P19" s="30"/>
    </row>
    <row r="20" spans="2:16" ht="18.75" x14ac:dyDescent="0.3">
      <c r="B20" s="30"/>
      <c r="C20" s="30"/>
      <c r="D20" s="30"/>
      <c r="E20" s="318"/>
      <c r="M20"/>
      <c r="N20" s="30"/>
      <c r="O20" s="30"/>
      <c r="P20" s="30"/>
    </row>
    <row r="21" spans="2:16" ht="18.75" x14ac:dyDescent="0.3">
      <c r="B21" s="30"/>
      <c r="C21" s="30"/>
      <c r="D21" s="30"/>
      <c r="E21" s="318"/>
      <c r="M21"/>
      <c r="N21" s="30"/>
      <c r="O21" s="30"/>
      <c r="P21" s="30"/>
    </row>
    <row r="22" spans="2:16" ht="18.75" x14ac:dyDescent="0.3">
      <c r="B22" s="30"/>
      <c r="C22" s="30"/>
      <c r="D22" s="30"/>
      <c r="E22" s="318"/>
      <c r="M22"/>
      <c r="N22" s="30"/>
      <c r="O22" s="30"/>
      <c r="P22" s="30"/>
    </row>
    <row r="23" spans="2:16" ht="18.75" x14ac:dyDescent="0.3">
      <c r="B23" s="30"/>
      <c r="C23" s="30"/>
      <c r="D23" s="30"/>
      <c r="E23" s="318"/>
      <c r="M23"/>
      <c r="N23" s="30"/>
      <c r="O23" s="30"/>
      <c r="P23" s="30"/>
    </row>
    <row r="24" spans="2:16" ht="18.75" x14ac:dyDescent="0.3">
      <c r="B24" s="404" t="s">
        <v>37</v>
      </c>
      <c r="C24" s="404"/>
      <c r="D24" s="404" t="s">
        <v>38</v>
      </c>
      <c r="E24" s="404"/>
      <c r="F24" s="404"/>
      <c r="M24"/>
      <c r="N24" s="95" t="s">
        <v>39</v>
      </c>
      <c r="O24" s="95"/>
      <c r="P24" s="95"/>
    </row>
    <row r="25" spans="2:16" x14ac:dyDescent="0.25">
      <c r="M25"/>
    </row>
    <row r="26" spans="2:16" x14ac:dyDescent="0.25">
      <c r="M26"/>
    </row>
    <row r="27" spans="2:16" x14ac:dyDescent="0.25">
      <c r="M27"/>
    </row>
    <row r="28" spans="2:16" x14ac:dyDescent="0.25">
      <c r="M28"/>
      <c r="P28" s="173"/>
    </row>
  </sheetData>
  <autoFilter ref="A7:T14"/>
  <mergeCells count="23">
    <mergeCell ref="M4:M6"/>
    <mergeCell ref="H5:I5"/>
    <mergeCell ref="J5:K5"/>
    <mergeCell ref="B17:C17"/>
    <mergeCell ref="D17:F17"/>
    <mergeCell ref="F5:F6"/>
    <mergeCell ref="G5:G6"/>
    <mergeCell ref="B24:C24"/>
    <mergeCell ref="D24:F24"/>
    <mergeCell ref="A1:E1"/>
    <mergeCell ref="J1:P1"/>
    <mergeCell ref="A2:P2"/>
    <mergeCell ref="A3:P3"/>
    <mergeCell ref="A4:A6"/>
    <mergeCell ref="B4:B6"/>
    <mergeCell ref="C4:C6"/>
    <mergeCell ref="D4:D6"/>
    <mergeCell ref="F4:K4"/>
    <mergeCell ref="L4:L6"/>
    <mergeCell ref="N4:N6"/>
    <mergeCell ref="O4:O6"/>
    <mergeCell ref="P4:P6"/>
    <mergeCell ref="E5:E6"/>
  </mergeCells>
  <pageMargins left="0.23622047244094491" right="0.27559055118110237" top="0.39370078740157483" bottom="0.31496062992125984" header="0.31496062992125984" footer="0.31496062992125984"/>
  <pageSetup paperSize="9" scale="62" fitToHeight="0" orientation="landscape" verticalDpi="0" r:id="rId1"/>
  <rowBreaks count="1" manualBreakCount="1">
    <brk id="14" max="15" man="1"/>
  </rowBreaks>
  <colBreaks count="1" manualBreakCount="1">
    <brk id="1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view="pageBreakPreview" topLeftCell="A8" zoomScale="70" zoomScaleNormal="85" zoomScaleSheetLayoutView="70" workbookViewId="0">
      <selection activeCell="E15" sqref="E15:F15"/>
    </sheetView>
  </sheetViews>
  <sheetFormatPr defaultRowHeight="15" x14ac:dyDescent="0.25"/>
  <cols>
    <col min="1" max="1" width="9.7109375" customWidth="1"/>
    <col min="3" max="3" width="50.5703125" customWidth="1"/>
    <col min="4" max="4" width="16" customWidth="1"/>
    <col min="5" max="5" width="18.7109375" customWidth="1"/>
    <col min="6" max="6" width="23.140625" customWidth="1"/>
    <col min="7" max="7" width="21.7109375" customWidth="1"/>
    <col min="8" max="8" width="16.7109375" customWidth="1"/>
    <col min="9" max="9" width="18.140625" customWidth="1"/>
    <col min="10" max="10" width="35.85546875" customWidth="1"/>
    <col min="11" max="11" width="19.7109375" customWidth="1"/>
    <col min="14" max="14" width="12.7109375" bestFit="1" customWidth="1"/>
  </cols>
  <sheetData>
    <row r="1" spans="1:11" ht="54" customHeight="1" x14ac:dyDescent="0.25">
      <c r="A1" s="372" t="s">
        <v>126</v>
      </c>
      <c r="B1" s="372"/>
      <c r="C1" s="372"/>
      <c r="D1" s="372"/>
      <c r="E1" s="174"/>
      <c r="F1" s="460" t="s">
        <v>105</v>
      </c>
      <c r="G1" s="460"/>
      <c r="H1" s="460"/>
      <c r="I1" s="460"/>
      <c r="J1" s="460"/>
    </row>
    <row r="2" spans="1:11" ht="64.5" customHeight="1" x14ac:dyDescent="0.25">
      <c r="A2" s="372" t="s">
        <v>168</v>
      </c>
      <c r="B2" s="372"/>
      <c r="C2" s="372"/>
      <c r="D2" s="372"/>
      <c r="E2" s="372"/>
      <c r="F2" s="372"/>
      <c r="G2" s="372"/>
      <c r="H2" s="372"/>
      <c r="I2" s="372"/>
      <c r="J2" s="372"/>
    </row>
    <row r="3" spans="1:11" ht="21.75" customHeight="1" x14ac:dyDescent="0.25">
      <c r="A3" s="97"/>
      <c r="B3" s="97"/>
      <c r="C3" s="97"/>
      <c r="D3" s="97"/>
      <c r="E3" s="97"/>
      <c r="F3" s="97"/>
      <c r="G3" s="97"/>
      <c r="H3" s="97"/>
      <c r="I3" s="97"/>
      <c r="J3" s="97"/>
    </row>
    <row r="4" spans="1:11" ht="19.5" x14ac:dyDescent="0.25">
      <c r="A4" s="175"/>
      <c r="B4" s="175"/>
      <c r="C4" s="176"/>
      <c r="D4" s="177"/>
      <c r="E4" s="174"/>
      <c r="F4" s="174"/>
      <c r="G4" s="174"/>
      <c r="H4" s="174"/>
      <c r="I4" s="461" t="s">
        <v>106</v>
      </c>
      <c r="J4" s="461"/>
    </row>
    <row r="5" spans="1:11" ht="26.25" customHeight="1" x14ac:dyDescent="0.25">
      <c r="A5" s="410" t="s">
        <v>60</v>
      </c>
      <c r="B5" s="410" t="s">
        <v>107</v>
      </c>
      <c r="C5" s="411" t="s">
        <v>43</v>
      </c>
      <c r="D5" s="411" t="s">
        <v>108</v>
      </c>
      <c r="E5" s="462"/>
      <c r="F5" s="462"/>
      <c r="G5" s="415" t="s">
        <v>109</v>
      </c>
      <c r="H5" s="415" t="s">
        <v>110</v>
      </c>
      <c r="I5" s="415" t="s">
        <v>111</v>
      </c>
      <c r="J5" s="415" t="s">
        <v>112</v>
      </c>
    </row>
    <row r="6" spans="1:11" ht="26.25" customHeight="1" x14ac:dyDescent="0.25">
      <c r="A6" s="410"/>
      <c r="B6" s="410"/>
      <c r="C6" s="411"/>
      <c r="D6" s="411"/>
      <c r="E6" s="371" t="s">
        <v>113</v>
      </c>
      <c r="F6" s="463" t="s">
        <v>115</v>
      </c>
      <c r="G6" s="415"/>
      <c r="H6" s="415"/>
      <c r="I6" s="415"/>
      <c r="J6" s="462"/>
    </row>
    <row r="7" spans="1:11" ht="78.75" customHeight="1" x14ac:dyDescent="0.25">
      <c r="A7" s="410"/>
      <c r="B7" s="410"/>
      <c r="C7" s="411"/>
      <c r="D7" s="411"/>
      <c r="E7" s="99" t="s">
        <v>21</v>
      </c>
      <c r="F7" s="464"/>
      <c r="G7" s="415"/>
      <c r="H7" s="415"/>
      <c r="I7" s="415"/>
      <c r="J7" s="462"/>
    </row>
    <row r="8" spans="1:11" ht="33" customHeight="1" thickBot="1" x14ac:dyDescent="0.3">
      <c r="A8" s="178">
        <v>1</v>
      </c>
      <c r="B8" s="178">
        <v>2</v>
      </c>
      <c r="C8" s="179">
        <v>3</v>
      </c>
      <c r="D8" s="178">
        <v>4</v>
      </c>
      <c r="E8" s="178">
        <v>6</v>
      </c>
      <c r="F8" s="178">
        <v>7</v>
      </c>
      <c r="G8" s="178">
        <v>8</v>
      </c>
      <c r="H8" s="178">
        <v>9</v>
      </c>
      <c r="I8" s="178">
        <v>10</v>
      </c>
      <c r="J8" s="178">
        <v>11</v>
      </c>
    </row>
    <row r="9" spans="1:11" ht="66.75" customHeight="1" x14ac:dyDescent="0.25">
      <c r="A9" s="180">
        <v>1</v>
      </c>
      <c r="B9" s="18"/>
      <c r="C9" s="181" t="str">
        <f>'Biểu 06'!B12</f>
        <v>Ông Nguyễn Hoàng 
(Sinh năm: 1956; CCCD số: 051056004228)</v>
      </c>
      <c r="D9" s="182">
        <f>'Biểu 06'!L12</f>
        <v>137.1</v>
      </c>
      <c r="E9" s="183">
        <f>'Biểu 10'!P9</f>
        <v>9048600</v>
      </c>
      <c r="F9" s="183">
        <f>'Biểu 10'!U9</f>
        <v>45243000</v>
      </c>
      <c r="G9" s="183"/>
      <c r="H9" s="183">
        <f>'Biểu 12'!N8</f>
        <v>12447900</v>
      </c>
      <c r="I9" s="183">
        <f>'Biểu 13'!O8</f>
        <v>2855520</v>
      </c>
      <c r="J9" s="184">
        <f t="shared" ref="J9:J15" si="0">SUM(E9:I9)</f>
        <v>69595020</v>
      </c>
    </row>
    <row r="10" spans="1:11" ht="66.75" customHeight="1" x14ac:dyDescent="0.25">
      <c r="A10" s="185">
        <v>2</v>
      </c>
      <c r="B10" s="10"/>
      <c r="C10" s="181" t="str">
        <f>'Biểu 06'!B13</f>
        <v>Hộ ông Lâm Tấn Nghiệp (chết) con Lâm Tấn Đôn kê khai (Sinh năm: 1964; CCCD số: 051064012131)</v>
      </c>
      <c r="D10" s="182">
        <f>'Biểu 06'!L13</f>
        <v>384.3</v>
      </c>
      <c r="E10" s="61">
        <f>'Biểu 10'!P12</f>
        <v>25363800</v>
      </c>
      <c r="F10" s="61">
        <f>'Biểu 10'!U12</f>
        <v>126819000</v>
      </c>
      <c r="G10" s="61"/>
      <c r="H10" s="61">
        <f>'Biểu 12'!N24</f>
        <v>7320000</v>
      </c>
      <c r="I10" s="61">
        <f>'Biểu 13'!O9</f>
        <v>951840</v>
      </c>
      <c r="J10" s="184">
        <f t="shared" si="0"/>
        <v>160454640</v>
      </c>
    </row>
    <row r="11" spans="1:11" ht="66.75" customHeight="1" x14ac:dyDescent="0.25">
      <c r="A11" s="185">
        <v>3</v>
      </c>
      <c r="B11" s="191"/>
      <c r="C11" s="181" t="str">
        <f>'Biểu 06'!B14</f>
        <v>Ông Lê Hữu Nghĩa. (Sinh năm: 20/2/1970. Số CCCD: 051070028134)</v>
      </c>
      <c r="D11" s="182">
        <f>'Biểu 06'!L14</f>
        <v>46.7</v>
      </c>
      <c r="E11" s="200">
        <f>'Biểu 10'!P15</f>
        <v>3971928</v>
      </c>
      <c r="F11" s="200">
        <f>'Biểu 10'!U15</f>
        <v>67248000</v>
      </c>
      <c r="G11" s="200"/>
      <c r="H11" s="200">
        <f>'Biểu 12'!N33</f>
        <v>16299000</v>
      </c>
      <c r="I11" s="200">
        <f>'Biểu 13'!O10</f>
        <v>3807360</v>
      </c>
      <c r="J11" s="184">
        <f t="shared" si="0"/>
        <v>91326288</v>
      </c>
    </row>
    <row r="12" spans="1:11" ht="66.75" customHeight="1" x14ac:dyDescent="0.25">
      <c r="A12" s="180">
        <v>4</v>
      </c>
      <c r="B12" s="191"/>
      <c r="C12" s="181" t="str">
        <f>'Biểu 06'!B15</f>
        <v>Hộ ông Lê Thơm (chết) con Lê Hữu Nghĩa kê khai (Sinh năm: 20/2/1970. Số CCCD: 051070028134)</v>
      </c>
      <c r="D12" s="182">
        <f>'Biểu 06'!L15</f>
        <v>103.9</v>
      </c>
      <c r="E12" s="200">
        <f>'Biểu 10'!P18</f>
        <v>8836903</v>
      </c>
      <c r="F12" s="200">
        <f>'Biểu 10'!U18</f>
        <v>149616000</v>
      </c>
      <c r="G12" s="200"/>
      <c r="H12" s="200">
        <f>'Biểu 12'!N42</f>
        <v>0</v>
      </c>
      <c r="I12" s="200">
        <f>'Biểu 13'!O11</f>
        <v>2855520</v>
      </c>
      <c r="J12" s="184">
        <f t="shared" si="0"/>
        <v>161308423</v>
      </c>
    </row>
    <row r="13" spans="1:11" ht="66.75" customHeight="1" x14ac:dyDescent="0.25">
      <c r="A13" s="185">
        <v>5</v>
      </c>
      <c r="B13" s="191"/>
      <c r="C13" s="181" t="str">
        <f>'Biểu 06'!B16</f>
        <v>Hộ bà Trần Thị Cúc</v>
      </c>
      <c r="D13" s="182">
        <f>'Biểu 06'!L16</f>
        <v>273.3</v>
      </c>
      <c r="E13" s="200">
        <f>'Biểu 10'!P21</f>
        <v>18923565</v>
      </c>
      <c r="F13" s="200">
        <f>'Biểu 10'!U21</f>
        <v>94288500</v>
      </c>
      <c r="G13" s="200"/>
      <c r="H13" s="200">
        <f>'Biểu 12'!N44</f>
        <v>3332100</v>
      </c>
      <c r="I13" s="200">
        <f>'Biểu 13'!O12</f>
        <v>0</v>
      </c>
      <c r="J13" s="184">
        <f t="shared" si="0"/>
        <v>116544165</v>
      </c>
    </row>
    <row r="14" spans="1:11" ht="66.75" customHeight="1" x14ac:dyDescent="0.25">
      <c r="A14" s="185">
        <v>6</v>
      </c>
      <c r="B14" s="191"/>
      <c r="C14" s="181" t="str">
        <f>'Biểu 06'!B17</f>
        <v xml:space="preserve">Hộ bà Trần Thị Phận (Sinh năm: 1951; CCCD số:051151003888) </v>
      </c>
      <c r="D14" s="182">
        <f>'Biểu 06'!L17</f>
        <v>308.8</v>
      </c>
      <c r="E14" s="200">
        <f>'Biểu 10'!P24</f>
        <v>21201590</v>
      </c>
      <c r="F14" s="200">
        <f>'Biểu 10'!U24</f>
        <v>101904000</v>
      </c>
      <c r="G14" s="200"/>
      <c r="H14" s="200">
        <f>'Biểu 12'!N57</f>
        <v>11559000</v>
      </c>
      <c r="I14" s="200">
        <f>'Biểu 13'!O13</f>
        <v>4759200</v>
      </c>
      <c r="J14" s="184">
        <f t="shared" si="0"/>
        <v>139423790</v>
      </c>
    </row>
    <row r="15" spans="1:11" ht="37.5" customHeight="1" x14ac:dyDescent="0.25">
      <c r="A15" s="186"/>
      <c r="B15" s="465" t="s">
        <v>114</v>
      </c>
      <c r="C15" s="465"/>
      <c r="D15" s="187">
        <f>SUM(D9:D14)</f>
        <v>1254.0999999999999</v>
      </c>
      <c r="E15" s="188">
        <f>SUM(E9:E14)</f>
        <v>87346386</v>
      </c>
      <c r="F15" s="188">
        <f>SUM(F9:F14)</f>
        <v>585118500</v>
      </c>
      <c r="G15" s="188"/>
      <c r="H15" s="188">
        <f>SUM(H9:H14)</f>
        <v>50958000</v>
      </c>
      <c r="I15" s="188">
        <f>SUM(I9:I14)</f>
        <v>15229440</v>
      </c>
      <c r="J15" s="188">
        <f t="shared" si="0"/>
        <v>738652326</v>
      </c>
      <c r="K15" s="93">
        <f>SUM(J9:J14)</f>
        <v>738652326</v>
      </c>
    </row>
    <row r="17" spans="2:14" ht="18.75" x14ac:dyDescent="0.25">
      <c r="F17" s="93"/>
      <c r="I17" s="96" t="s">
        <v>153</v>
      </c>
      <c r="J17" s="96"/>
    </row>
    <row r="18" spans="2:14" ht="18.75" x14ac:dyDescent="0.3">
      <c r="B18" s="406" t="s">
        <v>33</v>
      </c>
      <c r="C18" s="406"/>
      <c r="D18" s="404" t="s">
        <v>34</v>
      </c>
      <c r="E18" s="404"/>
      <c r="I18" s="95" t="s">
        <v>35</v>
      </c>
      <c r="J18" s="95"/>
      <c r="N18" s="93" t="e">
        <f>J15-#REF!-#REF!</f>
        <v>#REF!</v>
      </c>
    </row>
    <row r="19" spans="2:14" ht="18.75" x14ac:dyDescent="0.3">
      <c r="B19" s="30"/>
      <c r="C19" s="30"/>
      <c r="D19" s="30"/>
      <c r="I19" s="95" t="s">
        <v>36</v>
      </c>
      <c r="J19" s="95"/>
    </row>
    <row r="20" spans="2:14" ht="18.75" x14ac:dyDescent="0.3">
      <c r="B20" s="30"/>
      <c r="C20" s="30"/>
      <c r="D20" s="30"/>
      <c r="I20" s="30"/>
      <c r="J20" s="30"/>
    </row>
    <row r="21" spans="2:14" ht="18.75" x14ac:dyDescent="0.3">
      <c r="B21" s="30"/>
      <c r="C21" s="30"/>
      <c r="D21" s="30"/>
      <c r="I21" s="30"/>
      <c r="J21" s="30"/>
    </row>
    <row r="22" spans="2:14" ht="18.75" x14ac:dyDescent="0.3">
      <c r="B22" s="30"/>
      <c r="C22" s="30"/>
      <c r="D22" s="30"/>
      <c r="I22" s="30"/>
      <c r="J22" s="30"/>
    </row>
    <row r="23" spans="2:14" ht="18.75" x14ac:dyDescent="0.3">
      <c r="B23" s="30"/>
      <c r="C23" s="30"/>
      <c r="D23" s="30"/>
      <c r="I23" s="30"/>
      <c r="J23" s="30"/>
    </row>
    <row r="24" spans="2:14" ht="18.75" x14ac:dyDescent="0.3">
      <c r="B24" s="30"/>
      <c r="C24" s="30"/>
      <c r="D24" s="30"/>
      <c r="I24" s="30"/>
      <c r="J24" s="30"/>
    </row>
    <row r="25" spans="2:14" ht="18.75" x14ac:dyDescent="0.3">
      <c r="B25" s="30"/>
      <c r="C25" s="30"/>
      <c r="D25" s="30"/>
      <c r="I25" s="30"/>
      <c r="J25" s="30"/>
    </row>
    <row r="26" spans="2:14" ht="18.75" x14ac:dyDescent="0.3">
      <c r="B26" s="404" t="s">
        <v>37</v>
      </c>
      <c r="C26" s="404"/>
      <c r="D26" s="404" t="s">
        <v>38</v>
      </c>
      <c r="E26" s="404"/>
      <c r="I26" s="95" t="s">
        <v>39</v>
      </c>
      <c r="J26" s="95"/>
    </row>
  </sheetData>
  <mergeCells count="19">
    <mergeCell ref="B15:C15"/>
    <mergeCell ref="B18:C18"/>
    <mergeCell ref="D18:E18"/>
    <mergeCell ref="B26:C26"/>
    <mergeCell ref="D26:E26"/>
    <mergeCell ref="A1:D1"/>
    <mergeCell ref="F1:J1"/>
    <mergeCell ref="A2:J2"/>
    <mergeCell ref="I4:J4"/>
    <mergeCell ref="A5:A7"/>
    <mergeCell ref="B5:B7"/>
    <mergeCell ref="C5:C7"/>
    <mergeCell ref="D5:D7"/>
    <mergeCell ref="E5:F5"/>
    <mergeCell ref="G5:G7"/>
    <mergeCell ref="I5:I7"/>
    <mergeCell ref="J5:J7"/>
    <mergeCell ref="F6:F7"/>
    <mergeCell ref="H5:H7"/>
  </mergeCells>
  <pageMargins left="0.39370078740157499" right="0.47244094488188998" top="0.31" bottom="0.23" header="0.2" footer="0.2"/>
  <pageSetup paperSize="9" scale="62" fitToHeight="0" orientation="landscape" verticalDpi="0" r:id="rId1"/>
  <rowBreaks count="1" manualBreakCount="1">
    <brk id="1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Biểu 06</vt:lpstr>
      <vt:lpstr>Biểu 10</vt:lpstr>
      <vt:lpstr>Biểu 11</vt:lpstr>
      <vt:lpstr>Biểu 12</vt:lpstr>
      <vt:lpstr>Biểu 13</vt:lpstr>
      <vt:lpstr>Biểu 14</vt:lpstr>
      <vt:lpstr>'Biểu 06'!Print_Area</vt:lpstr>
      <vt:lpstr>'Biểu 10'!Print_Area</vt:lpstr>
      <vt:lpstr>'Biểu 11'!Print_Area</vt:lpstr>
      <vt:lpstr>'Biểu 12'!Print_Area</vt:lpstr>
      <vt:lpstr>'Biểu 13'!Print_Area</vt:lpstr>
      <vt:lpstr>'Biểu 14'!Print_Area</vt:lpstr>
      <vt:lpstr>'Biểu 06'!Print_Titles</vt:lpstr>
      <vt:lpstr>'Biểu 10'!Print_Titles</vt:lpstr>
      <vt:lpstr>'Biểu 11'!Print_Titles</vt:lpstr>
      <vt:lpstr>'Biểu 12'!Print_Titles</vt:lpstr>
      <vt:lpstr>'Biểu 13'!Print_Titles</vt:lpstr>
      <vt:lpstr>'Biểu 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2026-11-02T07:18:09Z</cp:lastPrinted>
  <dcterms:created xsi:type="dcterms:W3CDTF">2025-10-17T06:44:04Z</dcterms:created>
  <dcterms:modified xsi:type="dcterms:W3CDTF">2026-11-02T07:55:19Z</dcterms:modified>
</cp:coreProperties>
</file>